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600" windowWidth="17895" windowHeight="12210"/>
  </bookViews>
  <sheets>
    <sheet name="Rekapitulace stavby" sheetId="1" r:id="rId1"/>
    <sheet name="03 - přípojka plynu" sheetId="2" r:id="rId2"/>
    <sheet name="04 - VRN" sheetId="3" r:id="rId3"/>
    <sheet name="Pokyny pro vyplnění" sheetId="4" r:id="rId4"/>
  </sheets>
  <definedNames>
    <definedName name="_xlnm._FilterDatabase" localSheetId="1" hidden="1">'03 - přípojka plynu'!$C$85:$K$209</definedName>
    <definedName name="_xlnm._FilterDatabase" localSheetId="2" hidden="1">'04 - VRN'!$C$81:$K$108</definedName>
    <definedName name="_xlnm.Print_Titles" localSheetId="1">'03 - přípojka plynu'!$85:$85</definedName>
    <definedName name="_xlnm.Print_Titles" localSheetId="2">'04 - VRN'!$81:$81</definedName>
    <definedName name="_xlnm.Print_Titles" localSheetId="0">'Rekapitulace stavby'!$49:$49</definedName>
    <definedName name="_xlnm.Print_Area" localSheetId="1">'03 - přípojka plynu'!$C$4:$J$36,'03 - přípojka plynu'!$C$42:$J$67,'03 - přípojka plynu'!$C$73:$K$209</definedName>
    <definedName name="_xlnm.Print_Area" localSheetId="2">'04 - VRN'!$C$4:$J$36,'04 - VRN'!$C$42:$J$63,'04 - VRN'!$C$69:$K$108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45621"/>
</workbook>
</file>

<file path=xl/calcChain.xml><?xml version="1.0" encoding="utf-8"?>
<calcChain xmlns="http://schemas.openxmlformats.org/spreadsheetml/2006/main">
  <c r="AY53" i="1" l="1"/>
  <c r="AX53" i="1"/>
  <c r="BI107" i="3"/>
  <c r="BH107" i="3"/>
  <c r="BG107" i="3"/>
  <c r="BF107" i="3"/>
  <c r="T107" i="3"/>
  <c r="R107" i="3"/>
  <c r="P107" i="3"/>
  <c r="BK107" i="3"/>
  <c r="J107" i="3"/>
  <c r="BE107" i="3"/>
  <c r="BI105" i="3"/>
  <c r="BH105" i="3"/>
  <c r="BG105" i="3"/>
  <c r="BF105" i="3"/>
  <c r="T105" i="3"/>
  <c r="T104" i="3"/>
  <c r="R105" i="3"/>
  <c r="R104" i="3"/>
  <c r="P105" i="3"/>
  <c r="P104" i="3"/>
  <c r="BK105" i="3"/>
  <c r="BK104" i="3"/>
  <c r="J104" i="3" s="1"/>
  <c r="J105" i="3"/>
  <c r="BE105" i="3" s="1"/>
  <c r="J62" i="3"/>
  <c r="BI102" i="3"/>
  <c r="BH102" i="3"/>
  <c r="BG102" i="3"/>
  <c r="BF102" i="3"/>
  <c r="T102" i="3"/>
  <c r="T101" i="3"/>
  <c r="R102" i="3"/>
  <c r="R101" i="3"/>
  <c r="P102" i="3"/>
  <c r="P101" i="3"/>
  <c r="BK102" i="3"/>
  <c r="BK101" i="3"/>
  <c r="J101" i="3" s="1"/>
  <c r="J102" i="3"/>
  <c r="BE102" i="3" s="1"/>
  <c r="J61" i="3"/>
  <c r="BI99" i="3"/>
  <c r="BH99" i="3"/>
  <c r="BG99" i="3"/>
  <c r="BF99" i="3"/>
  <c r="T99" i="3"/>
  <c r="R99" i="3"/>
  <c r="P99" i="3"/>
  <c r="BK99" i="3"/>
  <c r="J99" i="3"/>
  <c r="BE99" i="3"/>
  <c r="BI97" i="3"/>
  <c r="BH97" i="3"/>
  <c r="BG97" i="3"/>
  <c r="BF97" i="3"/>
  <c r="T97" i="3"/>
  <c r="R97" i="3"/>
  <c r="P97" i="3"/>
  <c r="BK97" i="3"/>
  <c r="J97" i="3"/>
  <c r="BE97" i="3"/>
  <c r="BI95" i="3"/>
  <c r="BH95" i="3"/>
  <c r="BG95" i="3"/>
  <c r="BF95" i="3"/>
  <c r="T95" i="3"/>
  <c r="T94" i="3"/>
  <c r="R95" i="3"/>
  <c r="R94" i="3"/>
  <c r="P95" i="3"/>
  <c r="P94" i="3"/>
  <c r="BK95" i="3"/>
  <c r="BK94" i="3"/>
  <c r="J94" i="3" s="1"/>
  <c r="J95" i="3"/>
  <c r="BE95" i="3" s="1"/>
  <c r="J60" i="3"/>
  <c r="BI92" i="3"/>
  <c r="BH92" i="3"/>
  <c r="BG92" i="3"/>
  <c r="BF92" i="3"/>
  <c r="T92" i="3"/>
  <c r="T91" i="3"/>
  <c r="R92" i="3"/>
  <c r="R91" i="3"/>
  <c r="P92" i="3"/>
  <c r="P91" i="3"/>
  <c r="BK92" i="3"/>
  <c r="BK91" i="3"/>
  <c r="J91" i="3" s="1"/>
  <c r="J92" i="3"/>
  <c r="BE92" i="3" s="1"/>
  <c r="J59" i="3"/>
  <c r="BI89" i="3"/>
  <c r="BH89" i="3"/>
  <c r="BG89" i="3"/>
  <c r="BF89" i="3"/>
  <c r="T89" i="3"/>
  <c r="R89" i="3"/>
  <c r="P89" i="3"/>
  <c r="BK89" i="3"/>
  <c r="J89" i="3"/>
  <c r="BE89" i="3"/>
  <c r="BI87" i="3"/>
  <c r="BH87" i="3"/>
  <c r="BG87" i="3"/>
  <c r="BF87" i="3"/>
  <c r="T87" i="3"/>
  <c r="R87" i="3"/>
  <c r="P87" i="3"/>
  <c r="BK87" i="3"/>
  <c r="J87" i="3"/>
  <c r="BE87" i="3"/>
  <c r="BI85" i="3"/>
  <c r="F34" i="3"/>
  <c r="BD53" i="1" s="1"/>
  <c r="BH85" i="3"/>
  <c r="BG85" i="3"/>
  <c r="F32" i="3"/>
  <c r="BB53" i="1" s="1"/>
  <c r="BF85" i="3"/>
  <c r="T85" i="3"/>
  <c r="T84" i="3"/>
  <c r="R85" i="3"/>
  <c r="R84" i="3"/>
  <c r="R83" i="3" s="1"/>
  <c r="R82" i="3" s="1"/>
  <c r="P85" i="3"/>
  <c r="P84" i="3"/>
  <c r="BK85" i="3"/>
  <c r="J85" i="3"/>
  <c r="BE85" i="3" s="1"/>
  <c r="J30" i="3" s="1"/>
  <c r="AV53" i="1" s="1"/>
  <c r="F30" i="3"/>
  <c r="AZ53" i="1" s="1"/>
  <c r="F76" i="3"/>
  <c r="E74" i="3"/>
  <c r="F49" i="3"/>
  <c r="E47" i="3"/>
  <c r="J21" i="3"/>
  <c r="E21" i="3"/>
  <c r="J78" i="3" s="1"/>
  <c r="J20" i="3"/>
  <c r="J18" i="3"/>
  <c r="E18" i="3"/>
  <c r="F79" i="3"/>
  <c r="F52" i="3"/>
  <c r="J17" i="3"/>
  <c r="J15" i="3"/>
  <c r="E15" i="3"/>
  <c r="F78" i="3" s="1"/>
  <c r="F51" i="3"/>
  <c r="J14" i="3"/>
  <c r="J12" i="3"/>
  <c r="J76" i="3" s="1"/>
  <c r="E7" i="3"/>
  <c r="E72" i="3"/>
  <c r="E45" i="3"/>
  <c r="AY52" i="1"/>
  <c r="AX52" i="1"/>
  <c r="BI208" i="2"/>
  <c r="BH208" i="2"/>
  <c r="BG208" i="2"/>
  <c r="BF208" i="2"/>
  <c r="T208" i="2"/>
  <c r="R208" i="2"/>
  <c r="P208" i="2"/>
  <c r="BK208" i="2"/>
  <c r="J208" i="2"/>
  <c r="BE208" i="2" s="1"/>
  <c r="BI206" i="2"/>
  <c r="BH206" i="2"/>
  <c r="BG206" i="2"/>
  <c r="BF206" i="2"/>
  <c r="T206" i="2"/>
  <c r="R206" i="2"/>
  <c r="P206" i="2"/>
  <c r="BK206" i="2"/>
  <c r="J206" i="2"/>
  <c r="BE206" i="2" s="1"/>
  <c r="BI204" i="2"/>
  <c r="BH204" i="2"/>
  <c r="BG204" i="2"/>
  <c r="BF204" i="2"/>
  <c r="T204" i="2"/>
  <c r="R204" i="2"/>
  <c r="P204" i="2"/>
  <c r="BK204" i="2"/>
  <c r="J204" i="2"/>
  <c r="BE204" i="2" s="1"/>
  <c r="BI202" i="2"/>
  <c r="BH202" i="2"/>
  <c r="BG202" i="2"/>
  <c r="BF202" i="2"/>
  <c r="T202" i="2"/>
  <c r="R202" i="2"/>
  <c r="P202" i="2"/>
  <c r="BK202" i="2"/>
  <c r="J202" i="2"/>
  <c r="BE202" i="2" s="1"/>
  <c r="BI200" i="2"/>
  <c r="BH200" i="2"/>
  <c r="BG200" i="2"/>
  <c r="BF200" i="2"/>
  <c r="T200" i="2"/>
  <c r="R200" i="2"/>
  <c r="P200" i="2"/>
  <c r="BK200" i="2"/>
  <c r="J200" i="2"/>
  <c r="BE200" i="2" s="1"/>
  <c r="BI198" i="2"/>
  <c r="BH198" i="2"/>
  <c r="BG198" i="2"/>
  <c r="BF198" i="2"/>
  <c r="T198" i="2"/>
  <c r="R198" i="2"/>
  <c r="P198" i="2"/>
  <c r="BK198" i="2"/>
  <c r="J198" i="2"/>
  <c r="BE198" i="2" s="1"/>
  <c r="BI196" i="2"/>
  <c r="BH196" i="2"/>
  <c r="BG196" i="2"/>
  <c r="BF196" i="2"/>
  <c r="T196" i="2"/>
  <c r="R196" i="2"/>
  <c r="P196" i="2"/>
  <c r="BK196" i="2"/>
  <c r="J196" i="2"/>
  <c r="BE196" i="2" s="1"/>
  <c r="BI194" i="2"/>
  <c r="BH194" i="2"/>
  <c r="BG194" i="2"/>
  <c r="BF194" i="2"/>
  <c r="T194" i="2"/>
  <c r="R194" i="2"/>
  <c r="P194" i="2"/>
  <c r="BK194" i="2"/>
  <c r="J194" i="2"/>
  <c r="BE194" i="2" s="1"/>
  <c r="BI192" i="2"/>
  <c r="BH192" i="2"/>
  <c r="BG192" i="2"/>
  <c r="BF192" i="2"/>
  <c r="T192" i="2"/>
  <c r="R192" i="2"/>
  <c r="P192" i="2"/>
  <c r="BK192" i="2"/>
  <c r="J192" i="2"/>
  <c r="BE192" i="2" s="1"/>
  <c r="BI190" i="2"/>
  <c r="BH190" i="2"/>
  <c r="BG190" i="2"/>
  <c r="BF190" i="2"/>
  <c r="T190" i="2"/>
  <c r="T189" i="2" s="1"/>
  <c r="T188" i="2" s="1"/>
  <c r="R190" i="2"/>
  <c r="R189" i="2"/>
  <c r="R188" i="2" s="1"/>
  <c r="P190" i="2"/>
  <c r="P189" i="2" s="1"/>
  <c r="P188" i="2" s="1"/>
  <c r="BK190" i="2"/>
  <c r="BK189" i="2"/>
  <c r="J189" i="2" s="1"/>
  <c r="BK188" i="2"/>
  <c r="J188" i="2" s="1"/>
  <c r="J65" i="2" s="1"/>
  <c r="J190" i="2"/>
  <c r="BE190" i="2" s="1"/>
  <c r="J66" i="2"/>
  <c r="BI186" i="2"/>
  <c r="BH186" i="2"/>
  <c r="BG186" i="2"/>
  <c r="BF186" i="2"/>
  <c r="T186" i="2"/>
  <c r="T185" i="2" s="1"/>
  <c r="R186" i="2"/>
  <c r="R185" i="2" s="1"/>
  <c r="P186" i="2"/>
  <c r="P185" i="2" s="1"/>
  <c r="BK186" i="2"/>
  <c r="BK185" i="2" s="1"/>
  <c r="J185" i="2" s="1"/>
  <c r="J64" i="2" s="1"/>
  <c r="J186" i="2"/>
  <c r="BE186" i="2"/>
  <c r="BI183" i="2"/>
  <c r="BH183" i="2"/>
  <c r="BG183" i="2"/>
  <c r="BF183" i="2"/>
  <c r="T183" i="2"/>
  <c r="R183" i="2"/>
  <c r="P183" i="2"/>
  <c r="BK183" i="2"/>
  <c r="J183" i="2"/>
  <c r="BE183" i="2" s="1"/>
  <c r="BI181" i="2"/>
  <c r="BH181" i="2"/>
  <c r="BG181" i="2"/>
  <c r="BF181" i="2"/>
  <c r="T181" i="2"/>
  <c r="R181" i="2"/>
  <c r="P181" i="2"/>
  <c r="BK181" i="2"/>
  <c r="J181" i="2"/>
  <c r="BE181" i="2" s="1"/>
  <c r="BI179" i="2"/>
  <c r="BH179" i="2"/>
  <c r="BG179" i="2"/>
  <c r="BF179" i="2"/>
  <c r="T179" i="2"/>
  <c r="R179" i="2"/>
  <c r="P179" i="2"/>
  <c r="BK179" i="2"/>
  <c r="J179" i="2"/>
  <c r="BE179" i="2" s="1"/>
  <c r="BI176" i="2"/>
  <c r="BH176" i="2"/>
  <c r="BG176" i="2"/>
  <c r="BF176" i="2"/>
  <c r="T176" i="2"/>
  <c r="R176" i="2"/>
  <c r="P176" i="2"/>
  <c r="BK176" i="2"/>
  <c r="J176" i="2"/>
  <c r="BE176" i="2" s="1"/>
  <c r="BI174" i="2"/>
  <c r="BH174" i="2"/>
  <c r="BG174" i="2"/>
  <c r="BF174" i="2"/>
  <c r="T174" i="2"/>
  <c r="T173" i="2" s="1"/>
  <c r="R174" i="2"/>
  <c r="R173" i="2" s="1"/>
  <c r="P174" i="2"/>
  <c r="P173" i="2" s="1"/>
  <c r="BK174" i="2"/>
  <c r="BK173" i="2" s="1"/>
  <c r="J173" i="2"/>
  <c r="J63" i="2" s="1"/>
  <c r="J174" i="2"/>
  <c r="BE174" i="2"/>
  <c r="BI171" i="2"/>
  <c r="BH171" i="2"/>
  <c r="BG171" i="2"/>
  <c r="BF171" i="2"/>
  <c r="T171" i="2"/>
  <c r="R171" i="2"/>
  <c r="P171" i="2"/>
  <c r="BK171" i="2"/>
  <c r="J171" i="2"/>
  <c r="BE171" i="2" s="1"/>
  <c r="BI169" i="2"/>
  <c r="BH169" i="2"/>
  <c r="BG169" i="2"/>
  <c r="BF169" i="2"/>
  <c r="T169" i="2"/>
  <c r="R169" i="2"/>
  <c r="P169" i="2"/>
  <c r="BK169" i="2"/>
  <c r="J169" i="2"/>
  <c r="BE169" i="2" s="1"/>
  <c r="BI166" i="2"/>
  <c r="BH166" i="2"/>
  <c r="BG166" i="2"/>
  <c r="BF166" i="2"/>
  <c r="T166" i="2"/>
  <c r="R166" i="2"/>
  <c r="P166" i="2"/>
  <c r="BK166" i="2"/>
  <c r="J166" i="2"/>
  <c r="BE166" i="2" s="1"/>
  <c r="BI164" i="2"/>
  <c r="BH164" i="2"/>
  <c r="BG164" i="2"/>
  <c r="BF164" i="2"/>
  <c r="T164" i="2"/>
  <c r="T163" i="2" s="1"/>
  <c r="R164" i="2"/>
  <c r="R163" i="2" s="1"/>
  <c r="P164" i="2"/>
  <c r="P163" i="2" s="1"/>
  <c r="BK164" i="2"/>
  <c r="BK163" i="2" s="1"/>
  <c r="J163" i="2"/>
  <c r="J62" i="2" s="1"/>
  <c r="J164" i="2"/>
  <c r="BE164" i="2"/>
  <c r="BI161" i="2"/>
  <c r="BH161" i="2"/>
  <c r="BG161" i="2"/>
  <c r="BF161" i="2"/>
  <c r="T161" i="2"/>
  <c r="R161" i="2"/>
  <c r="P161" i="2"/>
  <c r="BK161" i="2"/>
  <c r="J161" i="2"/>
  <c r="BE161" i="2" s="1"/>
  <c r="BI159" i="2"/>
  <c r="BH159" i="2"/>
  <c r="BG159" i="2"/>
  <c r="BF159" i="2"/>
  <c r="T159" i="2"/>
  <c r="R159" i="2"/>
  <c r="P159" i="2"/>
  <c r="BK159" i="2"/>
  <c r="J159" i="2"/>
  <c r="BE159" i="2" s="1"/>
  <c r="BI157" i="2"/>
  <c r="BH157" i="2"/>
  <c r="BG157" i="2"/>
  <c r="BF157" i="2"/>
  <c r="T157" i="2"/>
  <c r="R157" i="2"/>
  <c r="P157" i="2"/>
  <c r="BK157" i="2"/>
  <c r="J157" i="2"/>
  <c r="BE157" i="2" s="1"/>
  <c r="BI155" i="2"/>
  <c r="BH155" i="2"/>
  <c r="BG155" i="2"/>
  <c r="BF155" i="2"/>
  <c r="T155" i="2"/>
  <c r="R155" i="2"/>
  <c r="P155" i="2"/>
  <c r="BK155" i="2"/>
  <c r="J155" i="2"/>
  <c r="BE155" i="2" s="1"/>
  <c r="BI153" i="2"/>
  <c r="BH153" i="2"/>
  <c r="BG153" i="2"/>
  <c r="BF153" i="2"/>
  <c r="T153" i="2"/>
  <c r="R153" i="2"/>
  <c r="P153" i="2"/>
  <c r="BK153" i="2"/>
  <c r="J153" i="2"/>
  <c r="BE153" i="2" s="1"/>
  <c r="BI151" i="2"/>
  <c r="BH151" i="2"/>
  <c r="BG151" i="2"/>
  <c r="BF151" i="2"/>
  <c r="T151" i="2"/>
  <c r="R151" i="2"/>
  <c r="P151" i="2"/>
  <c r="BK151" i="2"/>
  <c r="J151" i="2"/>
  <c r="BE151" i="2" s="1"/>
  <c r="BI149" i="2"/>
  <c r="BH149" i="2"/>
  <c r="BG149" i="2"/>
  <c r="BF149" i="2"/>
  <c r="T149" i="2"/>
  <c r="R149" i="2"/>
  <c r="P149" i="2"/>
  <c r="BK149" i="2"/>
  <c r="J149" i="2"/>
  <c r="BE149" i="2" s="1"/>
  <c r="BI147" i="2"/>
  <c r="BH147" i="2"/>
  <c r="BG147" i="2"/>
  <c r="BF147" i="2"/>
  <c r="T147" i="2"/>
  <c r="R147" i="2"/>
  <c r="P147" i="2"/>
  <c r="BK147" i="2"/>
  <c r="J147" i="2"/>
  <c r="BE147" i="2" s="1"/>
  <c r="BI145" i="2"/>
  <c r="BH145" i="2"/>
  <c r="BG145" i="2"/>
  <c r="BF145" i="2"/>
  <c r="T145" i="2"/>
  <c r="R145" i="2"/>
  <c r="P145" i="2"/>
  <c r="BK145" i="2"/>
  <c r="J145" i="2"/>
  <c r="BE145" i="2" s="1"/>
  <c r="BI143" i="2"/>
  <c r="BH143" i="2"/>
  <c r="BG143" i="2"/>
  <c r="BF143" i="2"/>
  <c r="T143" i="2"/>
  <c r="R143" i="2"/>
  <c r="P143" i="2"/>
  <c r="BK143" i="2"/>
  <c r="J143" i="2"/>
  <c r="BE143" i="2" s="1"/>
  <c r="BI141" i="2"/>
  <c r="BH141" i="2"/>
  <c r="BG141" i="2"/>
  <c r="BF141" i="2"/>
  <c r="T141" i="2"/>
  <c r="R141" i="2"/>
  <c r="P141" i="2"/>
  <c r="BK141" i="2"/>
  <c r="J141" i="2"/>
  <c r="BE141" i="2" s="1"/>
  <c r="BI139" i="2"/>
  <c r="BH139" i="2"/>
  <c r="BG139" i="2"/>
  <c r="BF139" i="2"/>
  <c r="T139" i="2"/>
  <c r="R139" i="2"/>
  <c r="P139" i="2"/>
  <c r="BK139" i="2"/>
  <c r="J139" i="2"/>
  <c r="BE139" i="2" s="1"/>
  <c r="BI137" i="2"/>
  <c r="BH137" i="2"/>
  <c r="BG137" i="2"/>
  <c r="BF137" i="2"/>
  <c r="T137" i="2"/>
  <c r="R137" i="2"/>
  <c r="P137" i="2"/>
  <c r="BK137" i="2"/>
  <c r="J137" i="2"/>
  <c r="BE137" i="2" s="1"/>
  <c r="BI135" i="2"/>
  <c r="BH135" i="2"/>
  <c r="BG135" i="2"/>
  <c r="BF135" i="2"/>
  <c r="T135" i="2"/>
  <c r="R135" i="2"/>
  <c r="P135" i="2"/>
  <c r="BK135" i="2"/>
  <c r="J135" i="2"/>
  <c r="BE135" i="2" s="1"/>
  <c r="BI133" i="2"/>
  <c r="BH133" i="2"/>
  <c r="BG133" i="2"/>
  <c r="BF133" i="2"/>
  <c r="T133" i="2"/>
  <c r="R133" i="2"/>
  <c r="P133" i="2"/>
  <c r="BK133" i="2"/>
  <c r="J133" i="2"/>
  <c r="BE133" i="2" s="1"/>
  <c r="BI131" i="2"/>
  <c r="BH131" i="2"/>
  <c r="BG131" i="2"/>
  <c r="BF131" i="2"/>
  <c r="T131" i="2"/>
  <c r="R131" i="2"/>
  <c r="P131" i="2"/>
  <c r="BK131" i="2"/>
  <c r="J131" i="2"/>
  <c r="BE131" i="2" s="1"/>
  <c r="BI128" i="2"/>
  <c r="BH128" i="2"/>
  <c r="BG128" i="2"/>
  <c r="BF128" i="2"/>
  <c r="T128" i="2"/>
  <c r="R128" i="2"/>
  <c r="R127" i="2" s="1"/>
  <c r="P128" i="2"/>
  <c r="P127" i="2"/>
  <c r="BK128" i="2"/>
  <c r="BK127" i="2"/>
  <c r="J127" i="2" s="1"/>
  <c r="J61" i="2" s="1"/>
  <c r="J128" i="2"/>
  <c r="BE128" i="2" s="1"/>
  <c r="BI124" i="2"/>
  <c r="BH124" i="2"/>
  <c r="BG124" i="2"/>
  <c r="BF124" i="2"/>
  <c r="T124" i="2"/>
  <c r="R124" i="2"/>
  <c r="P124" i="2"/>
  <c r="BK124" i="2"/>
  <c r="J124" i="2"/>
  <c r="BE124" i="2"/>
  <c r="BI121" i="2"/>
  <c r="BH121" i="2"/>
  <c r="BG121" i="2"/>
  <c r="BF121" i="2"/>
  <c r="T121" i="2"/>
  <c r="R121" i="2"/>
  <c r="P121" i="2"/>
  <c r="BK121" i="2"/>
  <c r="J121" i="2"/>
  <c r="BE121" i="2"/>
  <c r="BI118" i="2"/>
  <c r="BH118" i="2"/>
  <c r="BG118" i="2"/>
  <c r="BF118" i="2"/>
  <c r="T118" i="2"/>
  <c r="T117" i="2"/>
  <c r="R118" i="2"/>
  <c r="R117" i="2"/>
  <c r="P118" i="2"/>
  <c r="P117" i="2"/>
  <c r="BK118" i="2"/>
  <c r="BK117" i="2"/>
  <c r="J117" i="2" s="1"/>
  <c r="J60" i="2" s="1"/>
  <c r="J118" i="2"/>
  <c r="BE118" i="2" s="1"/>
  <c r="BI114" i="2"/>
  <c r="BH114" i="2"/>
  <c r="BG114" i="2"/>
  <c r="BF114" i="2"/>
  <c r="T114" i="2"/>
  <c r="T113" i="2"/>
  <c r="R114" i="2"/>
  <c r="R113" i="2"/>
  <c r="P114" i="2"/>
  <c r="P113" i="2"/>
  <c r="BK114" i="2"/>
  <c r="BK113" i="2"/>
  <c r="J113" i="2" s="1"/>
  <c r="J59" i="2" s="1"/>
  <c r="J114" i="2"/>
  <c r="BE114" i="2" s="1"/>
  <c r="BI110" i="2"/>
  <c r="BH110" i="2"/>
  <c r="BG110" i="2"/>
  <c r="BF110" i="2"/>
  <c r="T110" i="2"/>
  <c r="R110" i="2"/>
  <c r="P110" i="2"/>
  <c r="BK110" i="2"/>
  <c r="J110" i="2"/>
  <c r="BE110" i="2"/>
  <c r="BI107" i="2"/>
  <c r="BH107" i="2"/>
  <c r="BG107" i="2"/>
  <c r="BF107" i="2"/>
  <c r="T107" i="2"/>
  <c r="R107" i="2"/>
  <c r="P107" i="2"/>
  <c r="BK107" i="2"/>
  <c r="J107" i="2"/>
  <c r="BE107" i="2"/>
  <c r="BI104" i="2"/>
  <c r="BH104" i="2"/>
  <c r="BG104" i="2"/>
  <c r="BF104" i="2"/>
  <c r="T104" i="2"/>
  <c r="R104" i="2"/>
  <c r="P104" i="2"/>
  <c r="BK104" i="2"/>
  <c r="J104" i="2"/>
  <c r="BE104" i="2"/>
  <c r="BI101" i="2"/>
  <c r="BH101" i="2"/>
  <c r="BG101" i="2"/>
  <c r="BF101" i="2"/>
  <c r="T101" i="2"/>
  <c r="R101" i="2"/>
  <c r="P101" i="2"/>
  <c r="BK101" i="2"/>
  <c r="J101" i="2"/>
  <c r="BE101" i="2"/>
  <c r="BI99" i="2"/>
  <c r="BH99" i="2"/>
  <c r="BG99" i="2"/>
  <c r="BF99" i="2"/>
  <c r="T99" i="2"/>
  <c r="R99" i="2"/>
  <c r="P99" i="2"/>
  <c r="BK99" i="2"/>
  <c r="J99" i="2"/>
  <c r="BE99" i="2"/>
  <c r="BI97" i="2"/>
  <c r="BH97" i="2"/>
  <c r="BG97" i="2"/>
  <c r="BF97" i="2"/>
  <c r="T97" i="2"/>
  <c r="R97" i="2"/>
  <c r="P97" i="2"/>
  <c r="BK97" i="2"/>
  <c r="J97" i="2"/>
  <c r="BE97" i="2"/>
  <c r="BI95" i="2"/>
  <c r="BH95" i="2"/>
  <c r="BG95" i="2"/>
  <c r="BF95" i="2"/>
  <c r="T95" i="2"/>
  <c r="R95" i="2"/>
  <c r="P95" i="2"/>
  <c r="BK95" i="2"/>
  <c r="J95" i="2"/>
  <c r="BE95" i="2"/>
  <c r="BI92" i="2"/>
  <c r="BH92" i="2"/>
  <c r="BG92" i="2"/>
  <c r="BF92" i="2"/>
  <c r="T92" i="2"/>
  <c r="R92" i="2"/>
  <c r="P92" i="2"/>
  <c r="BK92" i="2"/>
  <c r="J92" i="2"/>
  <c r="BE92" i="2"/>
  <c r="BI89" i="2"/>
  <c r="F34" i="2"/>
  <c r="BD52" i="1" s="1"/>
  <c r="BD51" i="1" s="1"/>
  <c r="W30" i="1" s="1"/>
  <c r="BH89" i="2"/>
  <c r="F33" i="2" s="1"/>
  <c r="BC52" i="1" s="1"/>
  <c r="BG89" i="2"/>
  <c r="F32" i="2"/>
  <c r="BB52" i="1" s="1"/>
  <c r="BB51" i="1" s="1"/>
  <c r="BF89" i="2"/>
  <c r="J31" i="2" s="1"/>
  <c r="AW52" i="1" s="1"/>
  <c r="T89" i="2"/>
  <c r="T88" i="2"/>
  <c r="R89" i="2"/>
  <c r="R88" i="2"/>
  <c r="R87" i="2" s="1"/>
  <c r="R86" i="2" s="1"/>
  <c r="P89" i="2"/>
  <c r="P88" i="2"/>
  <c r="P87" i="2" s="1"/>
  <c r="BK89" i="2"/>
  <c r="BK88" i="2" s="1"/>
  <c r="J89" i="2"/>
  <c r="BE89" i="2" s="1"/>
  <c r="F80" i="2"/>
  <c r="E78" i="2"/>
  <c r="F49" i="2"/>
  <c r="E47" i="2"/>
  <c r="J21" i="2"/>
  <c r="E21" i="2"/>
  <c r="J82" i="2" s="1"/>
  <c r="J51" i="2"/>
  <c r="J20" i="2"/>
  <c r="J18" i="2"/>
  <c r="E18" i="2"/>
  <c r="F83" i="2"/>
  <c r="F52" i="2"/>
  <c r="J17" i="2"/>
  <c r="J15" i="2"/>
  <c r="E15" i="2"/>
  <c r="F82" i="2" s="1"/>
  <c r="F51" i="2"/>
  <c r="J14" i="2"/>
  <c r="J12" i="2"/>
  <c r="J80" i="2" s="1"/>
  <c r="J49" i="2"/>
  <c r="E7" i="2"/>
  <c r="E76" i="2"/>
  <c r="E45" i="2"/>
  <c r="AS51" i="1"/>
  <c r="L47" i="1"/>
  <c r="AM46" i="1"/>
  <c r="L46" i="1"/>
  <c r="AM44" i="1"/>
  <c r="L44" i="1"/>
  <c r="L42" i="1"/>
  <c r="L41" i="1"/>
  <c r="BK87" i="2" l="1"/>
  <c r="J88" i="2"/>
  <c r="J58" i="2" s="1"/>
  <c r="W28" i="1"/>
  <c r="AX51" i="1"/>
  <c r="J30" i="2"/>
  <c r="AV52" i="1" s="1"/>
  <c r="AT52" i="1" s="1"/>
  <c r="F30" i="2"/>
  <c r="AZ52" i="1" s="1"/>
  <c r="AZ51" i="1" s="1"/>
  <c r="P86" i="2"/>
  <c r="AU52" i="1" s="1"/>
  <c r="F31" i="2"/>
  <c r="BA52" i="1" s="1"/>
  <c r="T127" i="2"/>
  <c r="T87" i="2" s="1"/>
  <c r="T86" i="2" s="1"/>
  <c r="J49" i="3"/>
  <c r="J51" i="3"/>
  <c r="BK84" i="3"/>
  <c r="P83" i="3"/>
  <c r="P82" i="3" s="1"/>
  <c r="AU53" i="1" s="1"/>
  <c r="T83" i="3"/>
  <c r="T82" i="3" s="1"/>
  <c r="J31" i="3"/>
  <c r="AW53" i="1" s="1"/>
  <c r="AT53" i="1" s="1"/>
  <c r="F31" i="3"/>
  <c r="BA53" i="1" s="1"/>
  <c r="F33" i="3"/>
  <c r="BC53" i="1" s="1"/>
  <c r="BC51" i="1" s="1"/>
  <c r="W29" i="1" l="1"/>
  <c r="AY51" i="1"/>
  <c r="W26" i="1"/>
  <c r="AV51" i="1"/>
  <c r="BK83" i="3"/>
  <c r="J84" i="3"/>
  <c r="J58" i="3" s="1"/>
  <c r="BA51" i="1"/>
  <c r="AU51" i="1"/>
  <c r="BK86" i="2"/>
  <c r="J86" i="2" s="1"/>
  <c r="J87" i="2"/>
  <c r="J57" i="2" s="1"/>
  <c r="AK26" i="1" l="1"/>
  <c r="J56" i="2"/>
  <c r="J27" i="2"/>
  <c r="W27" i="1"/>
  <c r="AW51" i="1"/>
  <c r="AK27" i="1" s="1"/>
  <c r="BK82" i="3"/>
  <c r="J82" i="3" s="1"/>
  <c r="J83" i="3"/>
  <c r="J57" i="3" s="1"/>
  <c r="AG52" i="1" l="1"/>
  <c r="J36" i="2"/>
  <c r="AT51" i="1"/>
  <c r="J56" i="3"/>
  <c r="J27" i="3"/>
  <c r="AG53" i="1" l="1"/>
  <c r="AN53" i="1" s="1"/>
  <c r="J36" i="3"/>
  <c r="AG51" i="1"/>
  <c r="AN52" i="1"/>
  <c r="AN51" i="1" l="1"/>
  <c r="AK23" i="1"/>
  <c r="AK32" i="1" s="1"/>
</calcChain>
</file>

<file path=xl/sharedStrings.xml><?xml version="1.0" encoding="utf-8"?>
<sst xmlns="http://schemas.openxmlformats.org/spreadsheetml/2006/main" count="2174" uniqueCount="641">
  <si>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</si>
  <si>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</si>
  <si>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</si>
  <si>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</si>
  <si>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</si>
  <si>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</si>
  <si>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</si>
  <si>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{14781328-0ae7-41db-bbae-d38d9e950c07}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</si>
  <si>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</si>
  <si>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</si>
  <si>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</si>
  <si>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</si>
  <si>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</si>
  <si>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</si>
  <si>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</si>
  <si>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</si>
  <si>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20171128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</si>
  <si>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</si>
  <si>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</si>
  <si>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ZŠ Moskevská - přípojka plynu</t>
  </si>
  <si>
    <t>KSO:</t>
  </si>
  <si>
    <t/>
  </si>
  <si>
    <t>CC-CZ:</t>
  </si>
  <si>
    <t>Místo:</t>
  </si>
  <si>
    <t xml:space="preserve"> </t>
  </si>
  <si>
    <t>Datum:</t>
  </si>
  <si>
    <t>20. 12. 2017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</si>
  <si>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</si>
  <si>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</si>
  <si>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</si>
  <si>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</si>
  <si>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</si>
  <si>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</si>
  <si>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</si>
  <si>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</si>
  <si>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</si>
  <si>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</si>
  <si>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</si>
  <si>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</si>
  <si>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</si>
  <si>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</si>
  <si>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</si>
  <si>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</si>
  <si>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</si>
  <si>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</si>
  <si>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</si>
  <si>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</si>
  <si>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</si>
  <si>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</si>
  <si>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</si>
  <si>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</si>
  <si>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</si>
  <si>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</si>
  <si>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</si>
  <si>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</si>
  <si>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</si>
  <si>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</si>
  <si>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</si>
  <si>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</si>
  <si>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</si>
  <si>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</si>
  <si>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</si>
  <si>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</si>
  <si>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</si>
  <si>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</si>
  <si>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</si>
  <si>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</si>
  <si>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</si>
  <si>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</si>
  <si>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</si>
  <si>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</si>
  <si>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</si>
  <si>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</si>
  <si>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</si>
  <si>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03</t>
  </si>
  <si>
    <t>přípojka plynu</t>
  </si>
  <si>
    <t>STA</t>
  </si>
  <si>
    <t>1</t>
  </si>
  <si>
    <t>{e8d0119d-f7ea-4cf7-8ab9-1ecdd869be7c}</t>
  </si>
  <si>
    <t>2</t>
  </si>
  <si>
    <t>04</t>
  </si>
  <si>
    <t>VRN</t>
  </si>
  <si>
    <t>{dc6afb2f-8241-4092-a3f4-cc42ba9d8887}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</si>
  <si>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</si>
  <si>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</si>
  <si>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</si>
  <si>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</si>
  <si>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</si>
  <si>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</si>
  <si>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</si>
  <si>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03 - přípojka plynu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</si>
  <si>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</si>
  <si>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</si>
  <si>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</si>
  <si>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</si>
  <si>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</si>
  <si>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</si>
  <si>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</si>
  <si>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</si>
  <si>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</si>
  <si>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</si>
  <si>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</si>
  <si>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</si>
  <si>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</si>
  <si>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</si>
  <si>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723 - Zdravotechnika - vnitřní plynovod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</si>
  <si>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</si>
  <si>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</si>
  <si>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</si>
  <si>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</si>
  <si>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</si>
  <si>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</si>
  <si>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</si>
  <si>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</si>
  <si>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</si>
  <si>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</si>
  <si>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</si>
  <si>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</si>
  <si>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</si>
  <si>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</si>
  <si>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</si>
  <si>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</si>
  <si>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</si>
  <si>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</si>
  <si>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</si>
  <si>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113106023</t>
  </si>
  <si>
    <t>Rozebrání dlažeb při překopech komunikací pro pěší ze zámkových dlaždic plochy do 15 m2</t>
  </si>
  <si>
    <t>m2</t>
  </si>
  <si>
    <t>CS ÚRS 2017 01</t>
  </si>
  <si>
    <t>4</t>
  </si>
  <si>
    <t>1698856781</t>
  </si>
  <si>
    <t>PP</t>
  </si>
  <si>
    <t>Rozebrání dlažeb při překopech inženýrských sítí plochy do 15 m2 s přemístěním hmot na skládku na vzdálenost do 3 m nebo s naložením na dopravní prostředek komunikací pro pěší s ložem z kameniva nebo živice a s výplní spár ze zámkové dlažby</t>
  </si>
  <si>
    <t>VV</t>
  </si>
  <si>
    <t>12*1,2</t>
  </si>
  <si>
    <t>113107022</t>
  </si>
  <si>
    <t>Odstranění podkladu plochy do 15 m2 z kameniva drceného tl 200 mm při překopech inž sítí</t>
  </si>
  <si>
    <t>-231288331</t>
  </si>
  <si>
    <t>Odstranění podkladů nebo krytů při překopech inženýrských sítí v ploše jednotlivě do 15 m2 s přemístěním hmot na skládku ve vzdálenosti do 3 m nebo s naložením na dopravní prostředek z kameniva hrubého drceného, o tl. vrstvy přes 100 do 200 mm</t>
  </si>
  <si>
    <t>14*0,8</t>
  </si>
  <si>
    <t>3</t>
  </si>
  <si>
    <t>113107042</t>
  </si>
  <si>
    <t>Odstranění podkladu plochy do 15 m2 živičných tl 100 mm při překopech inž sítí</t>
  </si>
  <si>
    <t>659341811</t>
  </si>
  <si>
    <t>Odstranění podkladů nebo krytů při překopech inženýrských sítí v ploše jednotlivě do 15 m2 s přemístěním hmot na skládku ve vzdálenosti do 3 m nebo s naložením na dopravní prostředek živičných, o tl. vrstvy přes 50 do 100 mm</t>
  </si>
  <si>
    <t>113201112</t>
  </si>
  <si>
    <t>Vytrhání obrub silničních ležatých</t>
  </si>
  <si>
    <t>m</t>
  </si>
  <si>
    <t>958539484</t>
  </si>
  <si>
    <t>Vytrhání obrub s vybouráním lože, s přemístěním hmot na skládku na vzdálenost do 3 m nebo s naložením na dopravní prostředek silničních ležatých</t>
  </si>
  <si>
    <t>5</t>
  </si>
  <si>
    <t>130001101</t>
  </si>
  <si>
    <t>Příplatek za ztížení vykopávky v blízkosti podzemního vedení</t>
  </si>
  <si>
    <t>m3</t>
  </si>
  <si>
    <t>889381314</t>
  </si>
  <si>
    <t>Příplatek k cenám hloubených vykopávek za ztížení vykopávky v blízkosti podzemního vedení nebo výbušnin pro jakoukoliv třídu horniny</t>
  </si>
  <si>
    <t>6</t>
  </si>
  <si>
    <t>132201201</t>
  </si>
  <si>
    <t>Hloubení rýh š do 2000 mm v hornině tř. 3 objemu do 100 m3</t>
  </si>
  <si>
    <t>635481224</t>
  </si>
  <si>
    <t>Hloubení zapažených i nezapažených rýh šířky přes 600 do 2 000 mm s urovnáním dna do předepsaného profilu a spádu v hornině tř. 3 do 100 m3</t>
  </si>
  <si>
    <t>14*1,1*0,8</t>
  </si>
  <si>
    <t>7</t>
  </si>
  <si>
    <t>174101101</t>
  </si>
  <si>
    <t>Zásyp jam, šachet rýh nebo kolem objektů sypaninou se zhutněním</t>
  </si>
  <si>
    <t>-678918535</t>
  </si>
  <si>
    <t>Zásyp sypaninou z jakékoliv horniny s uložením výkopku ve vrstvách se zhutněním jam, šachet, rýh nebo kolem objektů v těchto vykopávkách</t>
  </si>
  <si>
    <t>12,32-1,12-3,36</t>
  </si>
  <si>
    <t>8</t>
  </si>
  <si>
    <t>175102101</t>
  </si>
  <si>
    <t>Obsypání potrubí při překopech inž sítí ručně objem do 10 m3 z hor tř. 1 až 4</t>
  </si>
  <si>
    <t>-949722951</t>
  </si>
  <si>
    <t>Obsypání potrubí při překopech inženýrských sítí objemu do 10 m3 sypaninou z vhodných hornin tř. 1 až 4 nebo materiálem připraveným podél výkopu ve vzdálenosti do 3 m od jeho kraje, pro jakoukoliv hloubku výkopu a míru zhutnění bez prohození sypaniny</t>
  </si>
  <si>
    <t>14*0,8*0,3</t>
  </si>
  <si>
    <t>9</t>
  </si>
  <si>
    <t>M</t>
  </si>
  <si>
    <t>583313450</t>
  </si>
  <si>
    <t>kamenivo těžené drobné tříděné (Bratčice) frakce 0-4</t>
  </si>
  <si>
    <t>t</t>
  </si>
  <si>
    <t>1174785795</t>
  </si>
  <si>
    <t>kamenivo těžené drobné tříděné frakce 0-4</t>
  </si>
  <si>
    <t>3,36*2 'Přepočtené koeficientem množství</t>
  </si>
  <si>
    <t>Vodorovné konstrukce</t>
  </si>
  <si>
    <t>10</t>
  </si>
  <si>
    <t>451572111</t>
  </si>
  <si>
    <t>Lože pod potrubí otevřený výkop z kameniva drobného těženého</t>
  </si>
  <si>
    <t>2103857375</t>
  </si>
  <si>
    <t>Lože pod potrubí, stoky a drobné objekty v otevřeném výkopu z kameniva drobného těženého 0 až 4 mm</t>
  </si>
  <si>
    <t>14*0,8*0,1</t>
  </si>
  <si>
    <t>Komunikace pozemní</t>
  </si>
  <si>
    <t>11</t>
  </si>
  <si>
    <t>566901144</t>
  </si>
  <si>
    <t>Vyspravení podkladu po překopech ing sítí plochy do 15 m2 kamenivem hrubým drceným tl. 250 mm</t>
  </si>
  <si>
    <t>1111230592</t>
  </si>
  <si>
    <t>Vyspravení podkladu po překopech inženýrských sítí plochy do 15 m2 s rozprostřením a zhutněním kamenivem hrubým drceným tl. 250 mm</t>
  </si>
  <si>
    <t>11,2</t>
  </si>
  <si>
    <t>12</t>
  </si>
  <si>
    <t>572340111</t>
  </si>
  <si>
    <t>Vyspravení krytu komunikací po překopech plochy do 15 m2 asfaltovým betonem ACO (AB) tl 50 mm</t>
  </si>
  <si>
    <t>-1268638799</t>
  </si>
  <si>
    <t>Vyspravení krytu komunikací po překopech inženýrských sítí plochy do 15 m2 asfaltovým betonem ACO (AB), po zhutnění tl. přes 30 do 50 mm</t>
  </si>
  <si>
    <t>2*2</t>
  </si>
  <si>
    <t>13</t>
  </si>
  <si>
    <t>596211110</t>
  </si>
  <si>
    <t>Kladení zámkové dlažby komunikací pro pěší tl 60 mm skupiny A pl do 50 m2</t>
  </si>
  <si>
    <t>1908650073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</si>
  <si>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</si>
  <si>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14,4</t>
  </si>
  <si>
    <t>Trubní vedení</t>
  </si>
  <si>
    <t>14</t>
  </si>
  <si>
    <t>871211141</t>
  </si>
  <si>
    <t>Montáž potrubí z PE100 SDR 11 otevřený výkop svařovaných na tupo D 63 x 5,8 mm</t>
  </si>
  <si>
    <t>733542552</t>
  </si>
  <si>
    <t>Montáž vodovodního potrubí z plastů v otevřeném výkopu z polyetylenu PE 100 svařovaných na tupo SDR 11/PN16 D 63 x 5,8 mm</t>
  </si>
  <si>
    <t>4,5+10,5</t>
  </si>
  <si>
    <t>286134940</t>
  </si>
  <si>
    <t>potrubí plynovodní PE100 SDR 11, tyče 12 m, se signalizační vrstvou, 63 x 5,8 mm</t>
  </si>
  <si>
    <t>1101038312</t>
  </si>
  <si>
    <t>16</t>
  </si>
  <si>
    <t>877211101</t>
  </si>
  <si>
    <t>Montáž elektrospojek na potrubí z PE trub d 63</t>
  </si>
  <si>
    <t>kus</t>
  </si>
  <si>
    <t>-1082195282</t>
  </si>
  <si>
    <t>Montáž tvarovek na vodovodním plastovém potrubí z polyetylenu PE 100 elektrotvarovek SDR 11/PN16 spojek, oblouků nebo redukcí d 63</t>
  </si>
  <si>
    <t>17</t>
  </si>
  <si>
    <t>286159720</t>
  </si>
  <si>
    <t>elektrospojka SDR 11, PE 100, PN 16 d 63</t>
  </si>
  <si>
    <t>727430756</t>
  </si>
  <si>
    <t>18</t>
  </si>
  <si>
    <t>286123420</t>
  </si>
  <si>
    <t>nákružek lemový  PE100 SDR11 d 63</t>
  </si>
  <si>
    <t>-665788957</t>
  </si>
  <si>
    <t>nákružek lemový  PE100 SDR 11, d 63</t>
  </si>
  <si>
    <t>19</t>
  </si>
  <si>
    <t>286123920</t>
  </si>
  <si>
    <t>příruba PP-V PN10/16, d  63 DN50</t>
  </si>
  <si>
    <t>-1845600213</t>
  </si>
  <si>
    <t>příruba plastová PP kanalizačního potrubí PN 10/16, d  63 DN 50</t>
  </si>
  <si>
    <t>20</t>
  </si>
  <si>
    <t>877211112</t>
  </si>
  <si>
    <t>Montáž elektrokolen 90° na potrubí z PE trub d 63</t>
  </si>
  <si>
    <t>1448430706</t>
  </si>
  <si>
    <t>Montáž tvarovek na vodovodním plastovém potrubí z polyetylenu PE 100 elektrotvarovek SDR 11/PN16 kolen 90 st. d 63</t>
  </si>
  <si>
    <t>286149340</t>
  </si>
  <si>
    <t>elektrokoleno 90°, PE 100, PN 16, d 63</t>
  </si>
  <si>
    <t>-2026054357</t>
  </si>
  <si>
    <t>22</t>
  </si>
  <si>
    <t>891231112</t>
  </si>
  <si>
    <t>Montáž vodovodních šoupátek otevřený výkop DN 65</t>
  </si>
  <si>
    <t>878384123</t>
  </si>
  <si>
    <t>Montáž vodovodních armatur na potrubí šoupátek nebo klapek uzavíracích v otevřeném výkopu nebo v šachtách s osazením zemní soupravy (bez poklopů) DN 65</t>
  </si>
  <si>
    <t>23</t>
  </si>
  <si>
    <t>400506500016</t>
  </si>
  <si>
    <t>ŠOUPĚ E2 KRÁTKÉ PLYN 65</t>
  </si>
  <si>
    <t>KS</t>
  </si>
  <si>
    <t>592424695</t>
  </si>
  <si>
    <t>PLYN Šoupátka a Combi armatury ŠOUPĚ E2 KRÁTKÉ PLYN 65</t>
  </si>
  <si>
    <t>24</t>
  </si>
  <si>
    <t>900205010002</t>
  </si>
  <si>
    <t>SOUPRAVA ZEMNÍ E2-1,0 m</t>
  </si>
  <si>
    <t>1885796782</t>
  </si>
  <si>
    <t>ZEMNÍ SOUPRAVY ŠOUPÁTKOVÉ TUHÉ 50-100 (1,0m)</t>
  </si>
  <si>
    <t>25</t>
  </si>
  <si>
    <t>891359111</t>
  </si>
  <si>
    <t>Montáž navrtávacích pasů na potrubí z jakýchkoli trub DN 200</t>
  </si>
  <si>
    <t>-344772310</t>
  </si>
  <si>
    <t>Montáž vodovodních armatur na potrubí navrtávacích pasů s ventilem Jt 1 MPa, na potrubí z trub litinových, ocelových nebo plastických hmot DN 200</t>
  </si>
  <si>
    <t>26</t>
  </si>
  <si>
    <t>52550900540R</t>
  </si>
  <si>
    <t>PAS NAVRT HAKU PLYN 200/63</t>
  </si>
  <si>
    <t>1337853304</t>
  </si>
  <si>
    <t>27</t>
  </si>
  <si>
    <t>899401112</t>
  </si>
  <si>
    <t>Osazení poklopů litinových šoupátkových</t>
  </si>
  <si>
    <t>800245660</t>
  </si>
  <si>
    <t>28</t>
  </si>
  <si>
    <t>422913520</t>
  </si>
  <si>
    <t>poklop litinový typ 504-šoupátkový</t>
  </si>
  <si>
    <t>379347804</t>
  </si>
  <si>
    <t>poklop litinový typ - šoupátkový</t>
  </si>
  <si>
    <t>29</t>
  </si>
  <si>
    <t>899721111</t>
  </si>
  <si>
    <t>Signalizační vodič DN do 150 mm na potrubí PVC</t>
  </si>
  <si>
    <t>1368134587</t>
  </si>
  <si>
    <t>Signalizační vodič na potrubí PVC DN do 150 mm</t>
  </si>
  <si>
    <t>30</t>
  </si>
  <si>
    <t>899722113</t>
  </si>
  <si>
    <t>Krytí potrubí z plastů výstražnou fólií z PVC 34cm</t>
  </si>
  <si>
    <t>-961065902</t>
  </si>
  <si>
    <t>Krytí potrubí z plastů výstražnou fólií z PVC šířky 34cm</t>
  </si>
  <si>
    <t>Ostatní konstrukce a práce, bourání</t>
  </si>
  <si>
    <t>31</t>
  </si>
  <si>
    <t>916131113</t>
  </si>
  <si>
    <t>Osazení silničního obrubníku betonového ležatého s boční opěrou do lože z betonu prostého</t>
  </si>
  <si>
    <t>-1591561980</t>
  </si>
  <si>
    <t>Osazení silničního obrubníku betonového se zřízením lože, s vyplněním a zatřením spár cementovou maltou ležatého s boční opěrou z betonu prostého tř. C 12/15, do lože z betonu prostého téže značky</t>
  </si>
  <si>
    <t>32</t>
  </si>
  <si>
    <t>919735112</t>
  </si>
  <si>
    <t>Řezání stávajícího živičného krytu hl do 100 mm</t>
  </si>
  <si>
    <t>-1688145182</t>
  </si>
  <si>
    <t>Řezání stávajícího živičného krytu nebo podkladu hloubky přes 50 do 100 mm</t>
  </si>
  <si>
    <t>1,5*2+1</t>
  </si>
  <si>
    <t>33</t>
  </si>
  <si>
    <t>979024443</t>
  </si>
  <si>
    <t>Očištění vybouraných obrubníků a krajníků silničních</t>
  </si>
  <si>
    <t>446783055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</si>
  <si>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</si>
  <si>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34</t>
  </si>
  <si>
    <t>979054451</t>
  </si>
  <si>
    <t>Očištění vybouraných zámkových dlaždic s původním spárováním z kameniva těženého</t>
  </si>
  <si>
    <t>116594968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</si>
  <si>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</si>
  <si>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997</t>
  </si>
  <si>
    <t>Přesun sutě</t>
  </si>
  <si>
    <t>35</t>
  </si>
  <si>
    <t>997221571</t>
  </si>
  <si>
    <t>Vodorovná doprava vybouraných hmot do 1 km</t>
  </si>
  <si>
    <t>595799919</t>
  </si>
  <si>
    <t>Vodorovná doprava vybouraných hmot bez naložení, ale se složením a s hrubým urovnáním na vzdálenost do 1 km</t>
  </si>
  <si>
    <t>36</t>
  </si>
  <si>
    <t>997221579</t>
  </si>
  <si>
    <t>Příplatek ZKD 1 km u vodorovné dopravy vybouraných hmot</t>
  </si>
  <si>
    <t>608936689</t>
  </si>
  <si>
    <t>Vodorovná doprava vybouraných hmot bez naložení, ale se složením a s hrubým urovnáním na vzdálenost Příplatek k ceně za každý další i započatý 1 km přes 1 km</t>
  </si>
  <si>
    <t>8,012*15 'Přepočtené koeficientem množství</t>
  </si>
  <si>
    <t>37</t>
  </si>
  <si>
    <t>997221612</t>
  </si>
  <si>
    <t>Nakládání vybouraných hmot na dopravní prostředky pro vodorovnou dopravu</t>
  </si>
  <si>
    <t>-512429228</t>
  </si>
  <si>
    <t>Nakládání na dopravní prostředky pro vodorovnou dopravu vybouraných hmot</t>
  </si>
  <si>
    <t>38</t>
  </si>
  <si>
    <t>997221845</t>
  </si>
  <si>
    <t>Poplatek za uložení odpadu z asfaltových povrchů na skládce (skládkovné)</t>
  </si>
  <si>
    <t>-1520990307</t>
  </si>
  <si>
    <t>Poplatek za uložení stavebního odpadu na skládce (skládkovné) z asfaltových povrchů</t>
  </si>
  <si>
    <t>39</t>
  </si>
  <si>
    <t>997221855</t>
  </si>
  <si>
    <t>Poplatek za uložení odpadu z kameniva na skládce (skládkovné)</t>
  </si>
  <si>
    <t>997139569</t>
  </si>
  <si>
    <t>Poplatek za uložení stavebního odpadu na skládce (skládkovné) z kameniva</t>
  </si>
  <si>
    <t>998</t>
  </si>
  <si>
    <t>Přesun hmot</t>
  </si>
  <si>
    <t>40</t>
  </si>
  <si>
    <t>998276101</t>
  </si>
  <si>
    <t>Přesun hmot pro trubní vedení z trub z plastických hmot otevřený výkop</t>
  </si>
  <si>
    <t>123925000</t>
  </si>
  <si>
    <t>Přesun hmot pro trubní vedení hloubené z trub z plastických hmot nebo sklolaminátových pro vodovody nebo kanalizace v otevřeném výkopu dopravní vzdálenost do 15 m</t>
  </si>
  <si>
    <t>PSV</t>
  </si>
  <si>
    <t>Práce a dodávky PSV</t>
  </si>
  <si>
    <t>723</t>
  </si>
  <si>
    <t>Zdravotechnika - vnitřní plynovod</t>
  </si>
  <si>
    <t>41</t>
  </si>
  <si>
    <t>7231503R</t>
  </si>
  <si>
    <t>Přechodka ocel/PE 63</t>
  </si>
  <si>
    <t>-1267004342</t>
  </si>
  <si>
    <t>42</t>
  </si>
  <si>
    <t>7231503R1</t>
  </si>
  <si>
    <t>Přechodka PE 63/ocel 63</t>
  </si>
  <si>
    <t>169075980</t>
  </si>
  <si>
    <t>Přechodka PE 63/ocel</t>
  </si>
  <si>
    <t>43</t>
  </si>
  <si>
    <t>723160217</t>
  </si>
  <si>
    <t>Přípojka k plynoměru spojované na závit s ochozem G 2</t>
  </si>
  <si>
    <t>soubor</t>
  </si>
  <si>
    <t>-1043670992</t>
  </si>
  <si>
    <t>Přípojky k plynoměrům spojované na závit s ochozem G 2</t>
  </si>
  <si>
    <t>44</t>
  </si>
  <si>
    <t>723160337</t>
  </si>
  <si>
    <t>Rozpěrka přípojek plynoměru G 2</t>
  </si>
  <si>
    <t>1458866844</t>
  </si>
  <si>
    <t>Přípojky k plynoměrům rozpěrky přípojek G 2</t>
  </si>
  <si>
    <t>45</t>
  </si>
  <si>
    <t>7231902R</t>
  </si>
  <si>
    <t>Montáž a dodávka skříně plynoměru 500/500/250mm</t>
  </si>
  <si>
    <t>-1791047754</t>
  </si>
  <si>
    <t>46</t>
  </si>
  <si>
    <t>723190907</t>
  </si>
  <si>
    <t>Odvzdušnění nebo napuštění plynovodního potrubí</t>
  </si>
  <si>
    <t>1975166882</t>
  </si>
  <si>
    <t>Opravy plynovodního potrubí odvzdušnění a napuštění potrubí</t>
  </si>
  <si>
    <t>47</t>
  </si>
  <si>
    <t>723190909</t>
  </si>
  <si>
    <t>Zkouška těsnosti potrubí plynovodního</t>
  </si>
  <si>
    <t>578346399</t>
  </si>
  <si>
    <t>Opravy plynovodního potrubí neúřední zkouška těsnosti dosavadního potrubí</t>
  </si>
  <si>
    <t>48</t>
  </si>
  <si>
    <t>723231167</t>
  </si>
  <si>
    <t>Kohout kulový přímý G 2 PN 42 do 185°C plnoprůtokový s koulí DADO vnitřní závit těžká řada</t>
  </si>
  <si>
    <t>1632909571</t>
  </si>
  <si>
    <t>Armatury se dvěma závity kohouty kulové PN 42 do 185 st.C plnoprůtokové [s koulí „DADO“] vnitřní závit těžká řada [R 950 Giacomini] G 2</t>
  </si>
  <si>
    <t>49</t>
  </si>
  <si>
    <t>723261914</t>
  </si>
  <si>
    <t>Montáž plynoměrů G-25 maximální průtok 40 m3/hod.</t>
  </si>
  <si>
    <t>-494896690</t>
  </si>
  <si>
    <t>Montáž plynoměrů při rekonstrukci plynoinstalací s odvzdušněním a odzkoušením maximální průtok Q (m3/h) 40 m3/h [G-25]</t>
  </si>
  <si>
    <t>50</t>
  </si>
  <si>
    <t>388222720</t>
  </si>
  <si>
    <t>plynoměr membránový nízkotlaký BK se šroubením G6, PN 0,05 MPa, rozteč 250</t>
  </si>
  <si>
    <t>-964403912</t>
  </si>
  <si>
    <t>plynoměr membránový nízkotlaký se šroubením Qmax 10 m3/h, PN 0,05 MPa, rozteč 250</t>
  </si>
  <si>
    <t>04 -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</si>
  <si>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</si>
  <si>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</si>
  <si>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</si>
  <si>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</si>
  <si>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</si>
  <si>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</si>
  <si>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Vedlejší rozpočtové náklady</t>
  </si>
  <si>
    <t>VRN1</t>
  </si>
  <si>
    <t>Průzkumné, geodetické a projektové práce</t>
  </si>
  <si>
    <t>012103000</t>
  </si>
  <si>
    <t xml:space="preserve">Geodetické práce </t>
  </si>
  <si>
    <t>1024</t>
  </si>
  <si>
    <t>-1813985255</t>
  </si>
  <si>
    <t>Průzkumné, geodetické a projektové práce geodetické práce dle bodu 2.5.10. SOD</t>
  </si>
  <si>
    <t>013203000</t>
  </si>
  <si>
    <t>Fotodokumentace stavby včetně jejich zakrytých konstrukcí</t>
  </si>
  <si>
    <t>1742354601</t>
  </si>
  <si>
    <t>Fotodokumentace stavby včetně jejich zakrytých konstrukcí dle bodu 2.5.9. SOD</t>
  </si>
  <si>
    <t>013254000</t>
  </si>
  <si>
    <t>Dokumentace skutečného provedení stavby</t>
  </si>
  <si>
    <t>603457396</t>
  </si>
  <si>
    <t>Průzkumné, geodetické a projektové práce projektové práce dokumentace stavby (výkresová a textová) skutečného provedení stavby dle bodu 2.5.1 SOD</t>
  </si>
  <si>
    <t>VRN3</t>
  </si>
  <si>
    <t>Zařízení staveniště</t>
  </si>
  <si>
    <t>032903000</t>
  </si>
  <si>
    <t>Náklady na provoz a údržbu vybavení staveniště</t>
  </si>
  <si>
    <t>-239820188</t>
  </si>
  <si>
    <t>Zařízení staveniště vybavení staveniště náklady na provoz a údržbu vybavení staveniště dle bodu 2.5.2 SOD</t>
  </si>
  <si>
    <t>VRN4</t>
  </si>
  <si>
    <t>Inženýrská činnost</t>
  </si>
  <si>
    <t>043194000</t>
  </si>
  <si>
    <t>Ostatní zkoušky</t>
  </si>
  <si>
    <t>-984846333</t>
  </si>
  <si>
    <t>Inženýrská činnost zkoušky a ostatní měření zkoušky ostatní zkoušky dle bodu 2.5.3 SOD</t>
  </si>
  <si>
    <t>045203000</t>
  </si>
  <si>
    <t>Kompletační činnost</t>
  </si>
  <si>
    <t>468870982</t>
  </si>
  <si>
    <t>Inženýrská činnost kompletační a koordinační činnost kompletační činnost dle bodu 2.5.4. SOD</t>
  </si>
  <si>
    <t>045303000</t>
  </si>
  <si>
    <t>Koordinační činnost</t>
  </si>
  <si>
    <t>-1661651320</t>
  </si>
  <si>
    <t>Inženýrská činnost kompletační a koordinační činnost koordinační činnost dle bodu 2.5.5. SOD</t>
  </si>
  <si>
    <t>VRN5</t>
  </si>
  <si>
    <t>Finanční náklady</t>
  </si>
  <si>
    <t>051103000</t>
  </si>
  <si>
    <t>Pojištění stavby</t>
  </si>
  <si>
    <t>-341362254</t>
  </si>
  <si>
    <t>Pojištění stavby dle bodu 2.5.6. SOD</t>
  </si>
  <si>
    <t>VRN7</t>
  </si>
  <si>
    <t>Provozní vlivy</t>
  </si>
  <si>
    <t>071103000</t>
  </si>
  <si>
    <t>1706112528</t>
  </si>
  <si>
    <t>Provozní vlivy dle bodu 2.5.7. SOD</t>
  </si>
  <si>
    <t>071203000</t>
  </si>
  <si>
    <t>Provoz dalšího subjektu</t>
  </si>
  <si>
    <t>816568455</t>
  </si>
  <si>
    <t>Provozní vlivy provoz investora, třetích osob provoz dalšího subjektu dle bodu 2.5.8. SOD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</si>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</sst>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35" fillId="0" borderId="36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center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36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center" vertical="top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36" xfId="0" applyFont="1" applyBorder="1" applyAlignment="1" applyProtection="1">
      <alignment vertical="top"/>
      <protection locked="0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6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8" fillId="2" borderId="0" xfId="1" applyFont="1" applyFill="1" applyAlignment="1">
      <alignment vertical="center"/>
    </xf>
    <xf numFmtId="0" fontId="38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33" width="2.33203125" customWidth="1"/>
    <col min="34" max="34" width="2.83203125" customWidth="1"/>
    <col min="35" max="35" width="27.1640625" customWidth="1"/>
    <col min="36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3.5" customWidth="1"/>
    <col min="44" max="44" width="11.6640625" customWidth="1"/>
    <col min="45" max="47" width="22.164062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91" width="9.16406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343"/>
      <c r="AS2" s="343"/>
      <c r="AT2" s="343"/>
      <c r="AU2" s="343"/>
      <c r="AV2" s="343"/>
      <c r="AW2" s="343"/>
      <c r="AX2" s="343"/>
      <c r="AY2" s="343"/>
      <c r="AZ2" s="343"/>
      <c r="BA2" s="343"/>
      <c r="BB2" s="343"/>
      <c r="BC2" s="343"/>
      <c r="BD2" s="343"/>
      <c r="BE2" s="343"/>
      <c r="BS2" s="21" t="s">
        <v>8</v>
      </c>
      <c r="BT2" s="21" t="s">
        <v>9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50000000000003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spans="1:74" ht="14.45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08" t="s">
        <v>16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6"/>
      <c r="AQ5" s="28"/>
      <c r="BE5" s="306" t="s">
        <v>17</v>
      </c>
      <c r="BS5" s="21" t="s">
        <v>8</v>
      </c>
    </row>
    <row r="6" spans="1:74" ht="36.950000000000003" customHeight="1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310" t="s">
        <v>19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6"/>
      <c r="AQ6" s="28"/>
      <c r="BE6" s="307"/>
      <c r="BS6" s="21" t="s">
        <v>8</v>
      </c>
    </row>
    <row r="7" spans="1:74" ht="14.45" customHeight="1">
      <c r="B7" s="25"/>
      <c r="C7" s="26"/>
      <c r="D7" s="34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21</v>
      </c>
      <c r="AO7" s="26"/>
      <c r="AP7" s="26"/>
      <c r="AQ7" s="28"/>
      <c r="BE7" s="307"/>
      <c r="BS7" s="21" t="s">
        <v>8</v>
      </c>
    </row>
    <row r="8" spans="1:74" ht="14.45" customHeight="1">
      <c r="B8" s="25"/>
      <c r="C8" s="26"/>
      <c r="D8" s="34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35" t="s">
        <v>26</v>
      </c>
      <c r="AO8" s="26"/>
      <c r="AP8" s="26"/>
      <c r="AQ8" s="28"/>
      <c r="BE8" s="307"/>
      <c r="BS8" s="21" t="s">
        <v>8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07"/>
      <c r="BS9" s="21" t="s">
        <v>8</v>
      </c>
    </row>
    <row r="10" spans="1:74" ht="14.45" customHeight="1">
      <c r="B10" s="25"/>
      <c r="C10" s="26"/>
      <c r="D10" s="34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28</v>
      </c>
      <c r="AL10" s="26"/>
      <c r="AM10" s="26"/>
      <c r="AN10" s="32" t="s">
        <v>21</v>
      </c>
      <c r="AO10" s="26"/>
      <c r="AP10" s="26"/>
      <c r="AQ10" s="28"/>
      <c r="BE10" s="307"/>
      <c r="BS10" s="21" t="s">
        <v>8</v>
      </c>
    </row>
    <row r="11" spans="1:74" ht="18.399999999999999" customHeight="1">
      <c r="B11" s="25"/>
      <c r="C11" s="26"/>
      <c r="D11" s="26"/>
      <c r="E11" s="32" t="s">
        <v>24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29</v>
      </c>
      <c r="AL11" s="26"/>
      <c r="AM11" s="26"/>
      <c r="AN11" s="32" t="s">
        <v>21</v>
      </c>
      <c r="AO11" s="26"/>
      <c r="AP11" s="26"/>
      <c r="AQ11" s="28"/>
      <c r="BE11" s="307"/>
      <c r="BS11" s="21" t="s">
        <v>8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07"/>
      <c r="BS12" s="21" t="s">
        <v>8</v>
      </c>
    </row>
    <row r="13" spans="1:74" ht="14.45" customHeight="1">
      <c r="B13" s="25"/>
      <c r="C13" s="26"/>
      <c r="D13" s="34" t="s">
        <v>30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28</v>
      </c>
      <c r="AL13" s="26"/>
      <c r="AM13" s="26"/>
      <c r="AN13" s="36" t="s">
        <v>31</v>
      </c>
      <c r="AO13" s="26"/>
      <c r="AP13" s="26"/>
      <c r="AQ13" s="28"/>
      <c r="BE13" s="307"/>
      <c r="BS13" s="21" t="s">
        <v>8</v>
      </c>
    </row>
    <row r="14" spans="1:74">
      <c r="B14" s="25"/>
      <c r="C14" s="26"/>
      <c r="D14" s="26"/>
      <c r="E14" s="311" t="s">
        <v>31</v>
      </c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34" t="s">
        <v>29</v>
      </c>
      <c r="AL14" s="26"/>
      <c r="AM14" s="26"/>
      <c r="AN14" s="36" t="s">
        <v>31</v>
      </c>
      <c r="AO14" s="26"/>
      <c r="AP14" s="26"/>
      <c r="AQ14" s="28"/>
      <c r="BE14" s="307"/>
      <c r="BS14" s="21" t="s">
        <v>8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07"/>
      <c r="BS15" s="21" t="s">
        <v>6</v>
      </c>
    </row>
    <row r="16" spans="1:74" ht="14.45" customHeight="1">
      <c r="B16" s="25"/>
      <c r="C16" s="26"/>
      <c r="D16" s="34" t="s">
        <v>32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28</v>
      </c>
      <c r="AL16" s="26"/>
      <c r="AM16" s="26"/>
      <c r="AN16" s="32" t="s">
        <v>21</v>
      </c>
      <c r="AO16" s="26"/>
      <c r="AP16" s="26"/>
      <c r="AQ16" s="28"/>
      <c r="BE16" s="307"/>
      <c r="BS16" s="21" t="s">
        <v>6</v>
      </c>
    </row>
    <row r="17" spans="2:71" ht="18.399999999999999" customHeight="1">
      <c r="B17" s="25"/>
      <c r="C17" s="26"/>
      <c r="D17" s="26"/>
      <c r="E17" s="32" t="s">
        <v>24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29</v>
      </c>
      <c r="AL17" s="26"/>
      <c r="AM17" s="26"/>
      <c r="AN17" s="32" t="s">
        <v>21</v>
      </c>
      <c r="AO17" s="26"/>
      <c r="AP17" s="26"/>
      <c r="AQ17" s="28"/>
      <c r="BE17" s="307"/>
      <c r="BS17" s="21" t="s">
        <v>33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07"/>
      <c r="BS18" s="21" t="s">
        <v>8</v>
      </c>
    </row>
    <row r="19" spans="2:71" ht="14.45" customHeight="1">
      <c r="B19" s="25"/>
      <c r="C19" s="26"/>
      <c r="D19" s="34" t="s">
        <v>34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07"/>
      <c r="BS19" s="21" t="s">
        <v>8</v>
      </c>
    </row>
    <row r="20" spans="2:71" ht="14.45" customHeight="1">
      <c r="B20" s="25"/>
      <c r="C20" s="26"/>
      <c r="D20" s="26"/>
      <c r="E20" s="313" t="s">
        <v>21</v>
      </c>
      <c r="F20" s="313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13"/>
      <c r="R20" s="313"/>
      <c r="S20" s="313"/>
      <c r="T20" s="313"/>
      <c r="U20" s="313"/>
      <c r="V20" s="313"/>
      <c r="W20" s="313"/>
      <c r="X20" s="313"/>
      <c r="Y20" s="313"/>
      <c r="Z20" s="313"/>
      <c r="AA20" s="313"/>
      <c r="AB20" s="313"/>
      <c r="AC20" s="313"/>
      <c r="AD20" s="313"/>
      <c r="AE20" s="313"/>
      <c r="AF20" s="313"/>
      <c r="AG20" s="313"/>
      <c r="AH20" s="313"/>
      <c r="AI20" s="313"/>
      <c r="AJ20" s="313"/>
      <c r="AK20" s="313"/>
      <c r="AL20" s="313"/>
      <c r="AM20" s="313"/>
      <c r="AN20" s="313"/>
      <c r="AO20" s="26"/>
      <c r="AP20" s="26"/>
      <c r="AQ20" s="28"/>
      <c r="BE20" s="307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07"/>
    </row>
    <row r="22" spans="2:71" ht="6.95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307"/>
    </row>
    <row r="23" spans="2:71" s="1" customFormat="1" ht="25.9" customHeight="1">
      <c r="B23" s="38"/>
      <c r="C23" s="39"/>
      <c r="D23" s="40" t="s">
        <v>35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14">
        <f>ROUND(AG51,2)</f>
        <v>0</v>
      </c>
      <c r="AL23" s="315"/>
      <c r="AM23" s="315"/>
      <c r="AN23" s="315"/>
      <c r="AO23" s="315"/>
      <c r="AP23" s="39"/>
      <c r="AQ23" s="42"/>
      <c r="BE23" s="307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07"/>
    </row>
    <row r="25" spans="2:71" s="1" customFormat="1" ht="13.5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16" t="s">
        <v>36</v>
      </c>
      <c r="M25" s="316"/>
      <c r="N25" s="316"/>
      <c r="O25" s="316"/>
      <c r="P25" s="39"/>
      <c r="Q25" s="39"/>
      <c r="R25" s="39"/>
      <c r="S25" s="39"/>
      <c r="T25" s="39"/>
      <c r="U25" s="39"/>
      <c r="V25" s="39"/>
      <c r="W25" s="316" t="s">
        <v>37</v>
      </c>
      <c r="X25" s="316"/>
      <c r="Y25" s="316"/>
      <c r="Z25" s="316"/>
      <c r="AA25" s="316"/>
      <c r="AB25" s="316"/>
      <c r="AC25" s="316"/>
      <c r="AD25" s="316"/>
      <c r="AE25" s="316"/>
      <c r="AF25" s="39"/>
      <c r="AG25" s="39"/>
      <c r="AH25" s="39"/>
      <c r="AI25" s="39"/>
      <c r="AJ25" s="39"/>
      <c r="AK25" s="316" t="s">
        <v>38</v>
      </c>
      <c r="AL25" s="316"/>
      <c r="AM25" s="316"/>
      <c r="AN25" s="316"/>
      <c r="AO25" s="316"/>
      <c r="AP25" s="39"/>
      <c r="AQ25" s="42"/>
      <c r="BE25" s="307"/>
    </row>
    <row r="26" spans="2:71" s="2" customFormat="1" ht="14.45" customHeight="1">
      <c r="B26" s="44"/>
      <c r="C26" s="45"/>
      <c r="D26" s="46" t="s">
        <v>39</v>
      </c>
      <c r="E26" s="45"/>
      <c r="F26" s="46" t="s">
        <v>40</v>
      </c>
      <c r="G26" s="45"/>
      <c r="H26" s="45"/>
      <c r="I26" s="45"/>
      <c r="J26" s="45"/>
      <c r="K26" s="45"/>
      <c r="L26" s="317">
        <v>0.21</v>
      </c>
      <c r="M26" s="318"/>
      <c r="N26" s="318"/>
      <c r="O26" s="318"/>
      <c r="P26" s="45"/>
      <c r="Q26" s="45"/>
      <c r="R26" s="45"/>
      <c r="S26" s="45"/>
      <c r="T26" s="45"/>
      <c r="U26" s="45"/>
      <c r="V26" s="45"/>
      <c r="W26" s="319">
        <f>ROUND(AZ51,2)</f>
        <v>0</v>
      </c>
      <c r="X26" s="318"/>
      <c r="Y26" s="318"/>
      <c r="Z26" s="318"/>
      <c r="AA26" s="318"/>
      <c r="AB26" s="318"/>
      <c r="AC26" s="318"/>
      <c r="AD26" s="318"/>
      <c r="AE26" s="318"/>
      <c r="AF26" s="45"/>
      <c r="AG26" s="45"/>
      <c r="AH26" s="45"/>
      <c r="AI26" s="45"/>
      <c r="AJ26" s="45"/>
      <c r="AK26" s="319">
        <f>ROUND(AV51,2)</f>
        <v>0</v>
      </c>
      <c r="AL26" s="318"/>
      <c r="AM26" s="318"/>
      <c r="AN26" s="318"/>
      <c r="AO26" s="318"/>
      <c r="AP26" s="45"/>
      <c r="AQ26" s="47"/>
      <c r="BE26" s="307"/>
    </row>
    <row r="27" spans="2:71" s="2" customFormat="1" ht="14.45" customHeight="1">
      <c r="B27" s="44"/>
      <c r="C27" s="45"/>
      <c r="D27" s="45"/>
      <c r="E27" s="45"/>
      <c r="F27" s="46" t="s">
        <v>41</v>
      </c>
      <c r="G27" s="45"/>
      <c r="H27" s="45"/>
      <c r="I27" s="45"/>
      <c r="J27" s="45"/>
      <c r="K27" s="45"/>
      <c r="L27" s="317">
        <v>0.15</v>
      </c>
      <c r="M27" s="318"/>
      <c r="N27" s="318"/>
      <c r="O27" s="318"/>
      <c r="P27" s="45"/>
      <c r="Q27" s="45"/>
      <c r="R27" s="45"/>
      <c r="S27" s="45"/>
      <c r="T27" s="45"/>
      <c r="U27" s="45"/>
      <c r="V27" s="45"/>
      <c r="W27" s="319">
        <f>ROUND(BA51,2)</f>
        <v>0</v>
      </c>
      <c r="X27" s="318"/>
      <c r="Y27" s="318"/>
      <c r="Z27" s="318"/>
      <c r="AA27" s="318"/>
      <c r="AB27" s="318"/>
      <c r="AC27" s="318"/>
      <c r="AD27" s="318"/>
      <c r="AE27" s="318"/>
      <c r="AF27" s="45"/>
      <c r="AG27" s="45"/>
      <c r="AH27" s="45"/>
      <c r="AI27" s="45"/>
      <c r="AJ27" s="45"/>
      <c r="AK27" s="319">
        <f>ROUND(AW51,2)</f>
        <v>0</v>
      </c>
      <c r="AL27" s="318"/>
      <c r="AM27" s="318"/>
      <c r="AN27" s="318"/>
      <c r="AO27" s="318"/>
      <c r="AP27" s="45"/>
      <c r="AQ27" s="47"/>
      <c r="BE27" s="307"/>
    </row>
    <row r="28" spans="2:71" s="2" customFormat="1" ht="14.45" hidden="1" customHeight="1">
      <c r="B28" s="44"/>
      <c r="C28" s="45"/>
      <c r="D28" s="45"/>
      <c r="E28" s="45"/>
      <c r="F28" s="46" t="s">
        <v>42</v>
      </c>
      <c r="G28" s="45"/>
      <c r="H28" s="45"/>
      <c r="I28" s="45"/>
      <c r="J28" s="45"/>
      <c r="K28" s="45"/>
      <c r="L28" s="317">
        <v>0.21</v>
      </c>
      <c r="M28" s="318"/>
      <c r="N28" s="318"/>
      <c r="O28" s="318"/>
      <c r="P28" s="45"/>
      <c r="Q28" s="45"/>
      <c r="R28" s="45"/>
      <c r="S28" s="45"/>
      <c r="T28" s="45"/>
      <c r="U28" s="45"/>
      <c r="V28" s="45"/>
      <c r="W28" s="319">
        <f>ROUND(BB51,2)</f>
        <v>0</v>
      </c>
      <c r="X28" s="318"/>
      <c r="Y28" s="318"/>
      <c r="Z28" s="318"/>
      <c r="AA28" s="318"/>
      <c r="AB28" s="318"/>
      <c r="AC28" s="318"/>
      <c r="AD28" s="318"/>
      <c r="AE28" s="318"/>
      <c r="AF28" s="45"/>
      <c r="AG28" s="45"/>
      <c r="AH28" s="45"/>
      <c r="AI28" s="45"/>
      <c r="AJ28" s="45"/>
      <c r="AK28" s="319">
        <v>0</v>
      </c>
      <c r="AL28" s="318"/>
      <c r="AM28" s="318"/>
      <c r="AN28" s="318"/>
      <c r="AO28" s="318"/>
      <c r="AP28" s="45"/>
      <c r="AQ28" s="47"/>
      <c r="BE28" s="307"/>
    </row>
    <row r="29" spans="2:71" s="2" customFormat="1" ht="14.45" hidden="1" customHeight="1">
      <c r="B29" s="44"/>
      <c r="C29" s="45"/>
      <c r="D29" s="45"/>
      <c r="E29" s="45"/>
      <c r="F29" s="46" t="s">
        <v>43</v>
      </c>
      <c r="G29" s="45"/>
      <c r="H29" s="45"/>
      <c r="I29" s="45"/>
      <c r="J29" s="45"/>
      <c r="K29" s="45"/>
      <c r="L29" s="317">
        <v>0.15</v>
      </c>
      <c r="M29" s="318"/>
      <c r="N29" s="318"/>
      <c r="O29" s="318"/>
      <c r="P29" s="45"/>
      <c r="Q29" s="45"/>
      <c r="R29" s="45"/>
      <c r="S29" s="45"/>
      <c r="T29" s="45"/>
      <c r="U29" s="45"/>
      <c r="V29" s="45"/>
      <c r="W29" s="319">
        <f>ROUND(BC51,2)</f>
        <v>0</v>
      </c>
      <c r="X29" s="318"/>
      <c r="Y29" s="318"/>
      <c r="Z29" s="318"/>
      <c r="AA29" s="318"/>
      <c r="AB29" s="318"/>
      <c r="AC29" s="318"/>
      <c r="AD29" s="318"/>
      <c r="AE29" s="318"/>
      <c r="AF29" s="45"/>
      <c r="AG29" s="45"/>
      <c r="AH29" s="45"/>
      <c r="AI29" s="45"/>
      <c r="AJ29" s="45"/>
      <c r="AK29" s="319">
        <v>0</v>
      </c>
      <c r="AL29" s="318"/>
      <c r="AM29" s="318"/>
      <c r="AN29" s="318"/>
      <c r="AO29" s="318"/>
      <c r="AP29" s="45"/>
      <c r="AQ29" s="47"/>
      <c r="BE29" s="307"/>
    </row>
    <row r="30" spans="2:71" s="2" customFormat="1" ht="14.45" hidden="1" customHeight="1">
      <c r="B30" s="44"/>
      <c r="C30" s="45"/>
      <c r="D30" s="45"/>
      <c r="E30" s="45"/>
      <c r="F30" s="46" t="s">
        <v>44</v>
      </c>
      <c r="G30" s="45"/>
      <c r="H30" s="45"/>
      <c r="I30" s="45"/>
      <c r="J30" s="45"/>
      <c r="K30" s="45"/>
      <c r="L30" s="317">
        <v>0</v>
      </c>
      <c r="M30" s="318"/>
      <c r="N30" s="318"/>
      <c r="O30" s="318"/>
      <c r="P30" s="45"/>
      <c r="Q30" s="45"/>
      <c r="R30" s="45"/>
      <c r="S30" s="45"/>
      <c r="T30" s="45"/>
      <c r="U30" s="45"/>
      <c r="V30" s="45"/>
      <c r="W30" s="319">
        <f>ROUND(BD51,2)</f>
        <v>0</v>
      </c>
      <c r="X30" s="318"/>
      <c r="Y30" s="318"/>
      <c r="Z30" s="318"/>
      <c r="AA30" s="318"/>
      <c r="AB30" s="318"/>
      <c r="AC30" s="318"/>
      <c r="AD30" s="318"/>
      <c r="AE30" s="318"/>
      <c r="AF30" s="45"/>
      <c r="AG30" s="45"/>
      <c r="AH30" s="45"/>
      <c r="AI30" s="45"/>
      <c r="AJ30" s="45"/>
      <c r="AK30" s="319">
        <v>0</v>
      </c>
      <c r="AL30" s="318"/>
      <c r="AM30" s="318"/>
      <c r="AN30" s="318"/>
      <c r="AO30" s="318"/>
      <c r="AP30" s="45"/>
      <c r="AQ30" s="47"/>
      <c r="BE30" s="307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07"/>
    </row>
    <row r="32" spans="2:71" s="1" customFormat="1" ht="25.9" customHeight="1">
      <c r="B32" s="38"/>
      <c r="C32" s="48"/>
      <c r="D32" s="49" t="s">
        <v>45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46</v>
      </c>
      <c r="U32" s="50"/>
      <c r="V32" s="50"/>
      <c r="W32" s="50"/>
      <c r="X32" s="320" t="s">
        <v>47</v>
      </c>
      <c r="Y32" s="321"/>
      <c r="Z32" s="321"/>
      <c r="AA32" s="321"/>
      <c r="AB32" s="321"/>
      <c r="AC32" s="50"/>
      <c r="AD32" s="50"/>
      <c r="AE32" s="50"/>
      <c r="AF32" s="50"/>
      <c r="AG32" s="50"/>
      <c r="AH32" s="50"/>
      <c r="AI32" s="50"/>
      <c r="AJ32" s="50"/>
      <c r="AK32" s="322">
        <f>SUM(AK23:AK30)</f>
        <v>0</v>
      </c>
      <c r="AL32" s="321"/>
      <c r="AM32" s="321"/>
      <c r="AN32" s="321"/>
      <c r="AO32" s="323"/>
      <c r="AP32" s="48"/>
      <c r="AQ32" s="52"/>
      <c r="BE32" s="307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8"/>
    </row>
    <row r="39" spans="2:56" s="1" customFormat="1" ht="36.950000000000003" customHeight="1">
      <c r="B39" s="38"/>
      <c r="C39" s="59" t="s">
        <v>48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58"/>
    </row>
    <row r="40" spans="2:56" s="1" customFormat="1" ht="6.95" customHeight="1">
      <c r="B40" s="38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58"/>
    </row>
    <row r="41" spans="2:56" s="3" customFormat="1" ht="14.45" customHeight="1">
      <c r="B41" s="61"/>
      <c r="C41" s="62" t="s">
        <v>15</v>
      </c>
      <c r="D41" s="63"/>
      <c r="E41" s="63"/>
      <c r="F41" s="63"/>
      <c r="G41" s="63"/>
      <c r="H41" s="63"/>
      <c r="I41" s="63"/>
      <c r="J41" s="63"/>
      <c r="K41" s="63"/>
      <c r="L41" s="63" t="str">
        <f>K5</f>
        <v>20171128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4"/>
    </row>
    <row r="42" spans="2:56" s="4" customFormat="1" ht="36.950000000000003" customHeight="1">
      <c r="B42" s="65"/>
      <c r="C42" s="66" t="s">
        <v>18</v>
      </c>
      <c r="D42" s="67"/>
      <c r="E42" s="67"/>
      <c r="F42" s="67"/>
      <c r="G42" s="67"/>
      <c r="H42" s="67"/>
      <c r="I42" s="67"/>
      <c r="J42" s="67"/>
      <c r="K42" s="67"/>
      <c r="L42" s="324" t="str">
        <f>K6</f>
        <v>ZŠ Moskevská - přípojka plynu</v>
      </c>
      <c r="M42" s="325"/>
      <c r="N42" s="325"/>
      <c r="O42" s="325"/>
      <c r="P42" s="325"/>
      <c r="Q42" s="325"/>
      <c r="R42" s="325"/>
      <c r="S42" s="325"/>
      <c r="T42" s="325"/>
      <c r="U42" s="325"/>
      <c r="V42" s="325"/>
      <c r="W42" s="325"/>
      <c r="X42" s="325"/>
      <c r="Y42" s="325"/>
      <c r="Z42" s="325"/>
      <c r="AA42" s="325"/>
      <c r="AB42" s="325"/>
      <c r="AC42" s="325"/>
      <c r="AD42" s="325"/>
      <c r="AE42" s="325"/>
      <c r="AF42" s="325"/>
      <c r="AG42" s="325"/>
      <c r="AH42" s="325"/>
      <c r="AI42" s="325"/>
      <c r="AJ42" s="325"/>
      <c r="AK42" s="325"/>
      <c r="AL42" s="325"/>
      <c r="AM42" s="325"/>
      <c r="AN42" s="325"/>
      <c r="AO42" s="325"/>
      <c r="AP42" s="67"/>
      <c r="AQ42" s="67"/>
      <c r="AR42" s="68"/>
    </row>
    <row r="43" spans="2:56" s="1" customFormat="1" ht="6.95" customHeight="1">
      <c r="B43" s="38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58"/>
    </row>
    <row r="44" spans="2:56" s="1" customFormat="1">
      <c r="B44" s="38"/>
      <c r="C44" s="62" t="s">
        <v>23</v>
      </c>
      <c r="D44" s="60"/>
      <c r="E44" s="60"/>
      <c r="F44" s="60"/>
      <c r="G44" s="60"/>
      <c r="H44" s="60"/>
      <c r="I44" s="60"/>
      <c r="J44" s="60"/>
      <c r="K44" s="60"/>
      <c r="L44" s="69" t="str">
        <f>IF(K8="","",K8)</f>
        <v xml:space="preserve"> 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2" t="s">
        <v>25</v>
      </c>
      <c r="AJ44" s="60"/>
      <c r="AK44" s="60"/>
      <c r="AL44" s="60"/>
      <c r="AM44" s="326" t="str">
        <f>IF(AN8= "","",AN8)</f>
        <v>20. 12. 2017</v>
      </c>
      <c r="AN44" s="326"/>
      <c r="AO44" s="60"/>
      <c r="AP44" s="60"/>
      <c r="AQ44" s="60"/>
      <c r="AR44" s="58"/>
    </row>
    <row r="45" spans="2:56" s="1" customFormat="1" ht="6.95" customHeight="1">
      <c r="B45" s="38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58"/>
    </row>
    <row r="46" spans="2:56" s="1" customFormat="1">
      <c r="B46" s="38"/>
      <c r="C46" s="62" t="s">
        <v>27</v>
      </c>
      <c r="D46" s="60"/>
      <c r="E46" s="60"/>
      <c r="F46" s="60"/>
      <c r="G46" s="60"/>
      <c r="H46" s="60"/>
      <c r="I46" s="60"/>
      <c r="J46" s="60"/>
      <c r="K46" s="60"/>
      <c r="L46" s="63" t="str">
        <f>IF(E11= "","",E11)</f>
        <v xml:space="preserve"> </v>
      </c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2" t="s">
        <v>32</v>
      </c>
      <c r="AJ46" s="60"/>
      <c r="AK46" s="60"/>
      <c r="AL46" s="60"/>
      <c r="AM46" s="327" t="str">
        <f>IF(E17="","",E17)</f>
        <v xml:space="preserve"> </v>
      </c>
      <c r="AN46" s="327"/>
      <c r="AO46" s="327"/>
      <c r="AP46" s="327"/>
      <c r="AQ46" s="60"/>
      <c r="AR46" s="58"/>
      <c r="AS46" s="328" t="s">
        <v>49</v>
      </c>
      <c r="AT46" s="329"/>
      <c r="AU46" s="71"/>
      <c r="AV46" s="71"/>
      <c r="AW46" s="71"/>
      <c r="AX46" s="71"/>
      <c r="AY46" s="71"/>
      <c r="AZ46" s="71"/>
      <c r="BA46" s="71"/>
      <c r="BB46" s="71"/>
      <c r="BC46" s="71"/>
      <c r="BD46" s="72"/>
    </row>
    <row r="47" spans="2:56" s="1" customFormat="1">
      <c r="B47" s="38"/>
      <c r="C47" s="62" t="s">
        <v>30</v>
      </c>
      <c r="D47" s="60"/>
      <c r="E47" s="60"/>
      <c r="F47" s="60"/>
      <c r="G47" s="60"/>
      <c r="H47" s="60"/>
      <c r="I47" s="60"/>
      <c r="J47" s="60"/>
      <c r="K47" s="60"/>
      <c r="L47" s="63" t="str">
        <f>IF(E14= "Vyplň údaj","",E14)</f>
        <v/>
      </c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58"/>
      <c r="AS47" s="330"/>
      <c r="AT47" s="331"/>
      <c r="AU47" s="73"/>
      <c r="AV47" s="73"/>
      <c r="AW47" s="73"/>
      <c r="AX47" s="73"/>
      <c r="AY47" s="73"/>
      <c r="AZ47" s="73"/>
      <c r="BA47" s="73"/>
      <c r="BB47" s="73"/>
      <c r="BC47" s="73"/>
      <c r="BD47" s="74"/>
    </row>
    <row r="48" spans="2:56" s="1" customFormat="1" ht="10.9" customHeight="1">
      <c r="B48" s="38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58"/>
      <c r="AS48" s="332"/>
      <c r="AT48" s="333"/>
      <c r="AU48" s="39"/>
      <c r="AV48" s="39"/>
      <c r="AW48" s="39"/>
      <c r="AX48" s="39"/>
      <c r="AY48" s="39"/>
      <c r="AZ48" s="39"/>
      <c r="BA48" s="39"/>
      <c r="BB48" s="39"/>
      <c r="BC48" s="39"/>
      <c r="BD48" s="75"/>
    </row>
    <row r="49" spans="1:91" s="1" customFormat="1" ht="29.25" customHeight="1">
      <c r="B49" s="38"/>
      <c r="C49" s="334" t="s">
        <v>50</v>
      </c>
      <c r="D49" s="335"/>
      <c r="E49" s="335"/>
      <c r="F49" s="335"/>
      <c r="G49" s="335"/>
      <c r="H49" s="76"/>
      <c r="I49" s="336" t="s">
        <v>51</v>
      </c>
      <c r="J49" s="335"/>
      <c r="K49" s="335"/>
      <c r="L49" s="335"/>
      <c r="M49" s="335"/>
      <c r="N49" s="335"/>
      <c r="O49" s="335"/>
      <c r="P49" s="335"/>
      <c r="Q49" s="335"/>
      <c r="R49" s="335"/>
      <c r="S49" s="335"/>
      <c r="T49" s="335"/>
      <c r="U49" s="335"/>
      <c r="V49" s="335"/>
      <c r="W49" s="335"/>
      <c r="X49" s="335"/>
      <c r="Y49" s="335"/>
      <c r="Z49" s="335"/>
      <c r="AA49" s="335"/>
      <c r="AB49" s="335"/>
      <c r="AC49" s="335"/>
      <c r="AD49" s="335"/>
      <c r="AE49" s="335"/>
      <c r="AF49" s="335"/>
      <c r="AG49" s="337" t="s">
        <v>52</v>
      </c>
      <c r="AH49" s="335"/>
      <c r="AI49" s="335"/>
      <c r="AJ49" s="335"/>
      <c r="AK49" s="335"/>
      <c r="AL49" s="335"/>
      <c r="AM49" s="335"/>
      <c r="AN49" s="336" t="s">
        <v>53</v>
      </c>
      <c r="AO49" s="335"/>
      <c r="AP49" s="335"/>
      <c r="AQ49" s="77" t="s">
        <v>54</v>
      </c>
      <c r="AR49" s="58"/>
      <c r="AS49" s="78" t="s">
        <v>55</v>
      </c>
      <c r="AT49" s="79" t="s">
        <v>56</v>
      </c>
      <c r="AU49" s="79" t="s">
        <v>57</v>
      </c>
      <c r="AV49" s="79" t="s">
        <v>58</v>
      </c>
      <c r="AW49" s="79" t="s">
        <v>59</v>
      </c>
      <c r="AX49" s="79" t="s">
        <v>60</v>
      </c>
      <c r="AY49" s="79" t="s">
        <v>61</v>
      </c>
      <c r="AZ49" s="79" t="s">
        <v>62</v>
      </c>
      <c r="BA49" s="79" t="s">
        <v>63</v>
      </c>
      <c r="BB49" s="79" t="s">
        <v>64</v>
      </c>
      <c r="BC49" s="79" t="s">
        <v>65</v>
      </c>
      <c r="BD49" s="80" t="s">
        <v>66</v>
      </c>
    </row>
    <row r="50" spans="1:91" s="1" customFormat="1" ht="10.9" customHeight="1">
      <c r="B50" s="38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58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1" s="4" customFormat="1" ht="32.450000000000003" customHeight="1">
      <c r="B51" s="65"/>
      <c r="C51" s="84" t="s">
        <v>67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341">
        <f>ROUND(SUM(AG52:AG53),2)</f>
        <v>0</v>
      </c>
      <c r="AH51" s="341"/>
      <c r="AI51" s="341"/>
      <c r="AJ51" s="341"/>
      <c r="AK51" s="341"/>
      <c r="AL51" s="341"/>
      <c r="AM51" s="341"/>
      <c r="AN51" s="342">
        <f>SUM(AG51,AT51)</f>
        <v>0</v>
      </c>
      <c r="AO51" s="342"/>
      <c r="AP51" s="342"/>
      <c r="AQ51" s="86" t="s">
        <v>21</v>
      </c>
      <c r="AR51" s="68"/>
      <c r="AS51" s="87">
        <f>ROUND(SUM(AS52:AS53),2)</f>
        <v>0</v>
      </c>
      <c r="AT51" s="88">
        <f>ROUND(SUM(AV51:AW51),2)</f>
        <v>0</v>
      </c>
      <c r="AU51" s="89">
        <f>ROUND(SUM(AU52:AU53),5)</f>
        <v>0</v>
      </c>
      <c r="AV51" s="88">
        <f>ROUND(AZ51*L26,2)</f>
        <v>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>ROUND(SUM(AZ52:AZ53),2)</f>
        <v>0</v>
      </c>
      <c r="BA51" s="88">
        <f>ROUND(SUM(BA52:BA53),2)</f>
        <v>0</v>
      </c>
      <c r="BB51" s="88">
        <f>ROUND(SUM(BB52:BB53),2)</f>
        <v>0</v>
      </c>
      <c r="BC51" s="88">
        <f>ROUND(SUM(BC52:BC53),2)</f>
        <v>0</v>
      </c>
      <c r="BD51" s="90">
        <f>ROUND(SUM(BD52:BD53),2)</f>
        <v>0</v>
      </c>
      <c r="BS51" s="91" t="s">
        <v>68</v>
      </c>
      <c r="BT51" s="91" t="s">
        <v>69</v>
      </c>
      <c r="BU51" s="92" t="s">
        <v>70</v>
      </c>
      <c r="BV51" s="91" t="s">
        <v>71</v>
      </c>
      <c r="BW51" s="91" t="s">
        <v>7</v>
      </c>
      <c r="BX51" s="91" t="s">
        <v>72</v>
      </c>
      <c r="CL51" s="91" t="s">
        <v>21</v>
      </c>
    </row>
    <row r="52" spans="1:91" s="5" customFormat="1" ht="14.45" customHeight="1">
      <c r="A52" s="93" t="s">
        <v>73</v>
      </c>
      <c r="B52" s="94"/>
      <c r="C52" s="95"/>
      <c r="D52" s="340" t="s">
        <v>74</v>
      </c>
      <c r="E52" s="340"/>
      <c r="F52" s="340"/>
      <c r="G52" s="340"/>
      <c r="H52" s="340"/>
      <c r="I52" s="96"/>
      <c r="J52" s="340" t="s">
        <v>75</v>
      </c>
      <c r="K52" s="340"/>
      <c r="L52" s="340"/>
      <c r="M52" s="340"/>
      <c r="N52" s="340"/>
      <c r="O52" s="340"/>
      <c r="P52" s="340"/>
      <c r="Q52" s="340"/>
      <c r="R52" s="340"/>
      <c r="S52" s="340"/>
      <c r="T52" s="340"/>
      <c r="U52" s="340"/>
      <c r="V52" s="340"/>
      <c r="W52" s="340"/>
      <c r="X52" s="340"/>
      <c r="Y52" s="340"/>
      <c r="Z52" s="340"/>
      <c r="AA52" s="340"/>
      <c r="AB52" s="340"/>
      <c r="AC52" s="340"/>
      <c r="AD52" s="340"/>
      <c r="AE52" s="340"/>
      <c r="AF52" s="340"/>
      <c r="AG52" s="338">
        <f>'03 - přípojka plynu'!J27</f>
        <v>0</v>
      </c>
      <c r="AH52" s="339"/>
      <c r="AI52" s="339"/>
      <c r="AJ52" s="339"/>
      <c r="AK52" s="339"/>
      <c r="AL52" s="339"/>
      <c r="AM52" s="339"/>
      <c r="AN52" s="338">
        <f>SUM(AG52,AT52)</f>
        <v>0</v>
      </c>
      <c r="AO52" s="339"/>
      <c r="AP52" s="339"/>
      <c r="AQ52" s="97" t="s">
        <v>76</v>
      </c>
      <c r="AR52" s="98"/>
      <c r="AS52" s="99">
        <v>0</v>
      </c>
      <c r="AT52" s="100">
        <f>ROUND(SUM(AV52:AW52),2)</f>
        <v>0</v>
      </c>
      <c r="AU52" s="101">
        <f>'03 - přípojka plynu'!P86</f>
        <v>0</v>
      </c>
      <c r="AV52" s="100">
        <f>'03 - přípojka plynu'!J30</f>
        <v>0</v>
      </c>
      <c r="AW52" s="100">
        <f>'03 - přípojka plynu'!J31</f>
        <v>0</v>
      </c>
      <c r="AX52" s="100">
        <f>'03 - přípojka plynu'!J32</f>
        <v>0</v>
      </c>
      <c r="AY52" s="100">
        <f>'03 - přípojka plynu'!J33</f>
        <v>0</v>
      </c>
      <c r="AZ52" s="100">
        <f>'03 - přípojka plynu'!F30</f>
        <v>0</v>
      </c>
      <c r="BA52" s="100">
        <f>'03 - přípojka plynu'!F31</f>
        <v>0</v>
      </c>
      <c r="BB52" s="100">
        <f>'03 - přípojka plynu'!F32</f>
        <v>0</v>
      </c>
      <c r="BC52" s="100">
        <f>'03 - přípojka plynu'!F33</f>
        <v>0</v>
      </c>
      <c r="BD52" s="102">
        <f>'03 - přípojka plynu'!F34</f>
        <v>0</v>
      </c>
      <c r="BT52" s="103" t="s">
        <v>77</v>
      </c>
      <c r="BV52" s="103" t="s">
        <v>71</v>
      </c>
      <c r="BW52" s="103" t="s">
        <v>78</v>
      </c>
      <c r="BX52" s="103" t="s">
        <v>7</v>
      </c>
      <c r="CL52" s="103" t="s">
        <v>21</v>
      </c>
      <c r="CM52" s="103" t="s">
        <v>79</v>
      </c>
    </row>
    <row r="53" spans="1:91" s="5" customFormat="1" ht="14.45" customHeight="1">
      <c r="A53" s="93" t="s">
        <v>73</v>
      </c>
      <c r="B53" s="94"/>
      <c r="C53" s="95"/>
      <c r="D53" s="340" t="s">
        <v>80</v>
      </c>
      <c r="E53" s="340"/>
      <c r="F53" s="340"/>
      <c r="G53" s="340"/>
      <c r="H53" s="340"/>
      <c r="I53" s="96"/>
      <c r="J53" s="340" t="s">
        <v>81</v>
      </c>
      <c r="K53" s="340"/>
      <c r="L53" s="340"/>
      <c r="M53" s="340"/>
      <c r="N53" s="340"/>
      <c r="O53" s="340"/>
      <c r="P53" s="340"/>
      <c r="Q53" s="340"/>
      <c r="R53" s="340"/>
      <c r="S53" s="340"/>
      <c r="T53" s="340"/>
      <c r="U53" s="340"/>
      <c r="V53" s="340"/>
      <c r="W53" s="340"/>
      <c r="X53" s="340"/>
      <c r="Y53" s="340"/>
      <c r="Z53" s="340"/>
      <c r="AA53" s="340"/>
      <c r="AB53" s="340"/>
      <c r="AC53" s="340"/>
      <c r="AD53" s="340"/>
      <c r="AE53" s="340"/>
      <c r="AF53" s="340"/>
      <c r="AG53" s="338">
        <f>'04 - VRN'!J27</f>
        <v>0</v>
      </c>
      <c r="AH53" s="339"/>
      <c r="AI53" s="339"/>
      <c r="AJ53" s="339"/>
      <c r="AK53" s="339"/>
      <c r="AL53" s="339"/>
      <c r="AM53" s="339"/>
      <c r="AN53" s="338">
        <f>SUM(AG53,AT53)</f>
        <v>0</v>
      </c>
      <c r="AO53" s="339"/>
      <c r="AP53" s="339"/>
      <c r="AQ53" s="97" t="s">
        <v>76</v>
      </c>
      <c r="AR53" s="98"/>
      <c r="AS53" s="104">
        <v>0</v>
      </c>
      <c r="AT53" s="105">
        <f>ROUND(SUM(AV53:AW53),2)</f>
        <v>0</v>
      </c>
      <c r="AU53" s="106">
        <f>'04 - VRN'!P82</f>
        <v>0</v>
      </c>
      <c r="AV53" s="105">
        <f>'04 - VRN'!J30</f>
        <v>0</v>
      </c>
      <c r="AW53" s="105">
        <f>'04 - VRN'!J31</f>
        <v>0</v>
      </c>
      <c r="AX53" s="105">
        <f>'04 - VRN'!J32</f>
        <v>0</v>
      </c>
      <c r="AY53" s="105">
        <f>'04 - VRN'!J33</f>
        <v>0</v>
      </c>
      <c r="AZ53" s="105">
        <f>'04 - VRN'!F30</f>
        <v>0</v>
      </c>
      <c r="BA53" s="105">
        <f>'04 - VRN'!F31</f>
        <v>0</v>
      </c>
      <c r="BB53" s="105">
        <f>'04 - VRN'!F32</f>
        <v>0</v>
      </c>
      <c r="BC53" s="105">
        <f>'04 - VRN'!F33</f>
        <v>0</v>
      </c>
      <c r="BD53" s="107">
        <f>'04 - VRN'!F34</f>
        <v>0</v>
      </c>
      <c r="BT53" s="103" t="s">
        <v>77</v>
      </c>
      <c r="BV53" s="103" t="s">
        <v>71</v>
      </c>
      <c r="BW53" s="103" t="s">
        <v>82</v>
      </c>
      <c r="BX53" s="103" t="s">
        <v>7</v>
      </c>
      <c r="CL53" s="103" t="s">
        <v>21</v>
      </c>
      <c r="CM53" s="103" t="s">
        <v>79</v>
      </c>
    </row>
    <row r="54" spans="1:91" s="1" customFormat="1" ht="30" customHeight="1">
      <c r="B54" s="38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58"/>
    </row>
    <row r="55" spans="1:91" s="1" customFormat="1" ht="6.95" customHeight="1">
      <c r="B55" s="53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8"/>
    </row>
  </sheetData>
  <sheetProtection algorithmName="SHA-512" hashValue="zkBjchafm/vpgI7K09aLzEJ7VVjC9HzhNuxRAyLUOzyXhf72M+AEbT+hPRgda8JAWg4NlJEOYVUdV83NbPaaBA==" saltValue="lRas/UC+WO5I5cXhPRD63qJVuEFAks2M+N34FeBHoenyo2x7Rz5KzTbpNiyu/4JbB8x07GdsNBLaoPqYY4E5rA==" spinCount="100000" sheet="1" objects="1" scenarios="1" formatColumns="0" formatRows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3 - přípojka plynu'!C2" display="/"/>
    <hyperlink ref="A53" location="'04 - VRN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8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83</v>
      </c>
      <c r="G1" s="352" t="s">
        <v>84</v>
      </c>
      <c r="H1" s="352"/>
      <c r="I1" s="112"/>
      <c r="J1" s="111" t="s">
        <v>85</v>
      </c>
      <c r="K1" s="110" t="s">
        <v>86</v>
      </c>
      <c r="L1" s="111" t="s">
        <v>87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21" t="s">
        <v>78</v>
      </c>
    </row>
    <row r="3" spans="1:70" ht="6.95" customHeight="1">
      <c r="B3" s="22"/>
      <c r="C3" s="23"/>
      <c r="D3" s="23"/>
      <c r="E3" s="23"/>
      <c r="F3" s="23"/>
      <c r="G3" s="23"/>
      <c r="H3" s="23"/>
      <c r="I3" s="113"/>
      <c r="J3" s="23"/>
      <c r="K3" s="24"/>
      <c r="AT3" s="21" t="s">
        <v>79</v>
      </c>
    </row>
    <row r="4" spans="1:70" ht="36.950000000000003" customHeight="1">
      <c r="B4" s="25"/>
      <c r="C4" s="26"/>
      <c r="D4" s="27" t="s">
        <v>88</v>
      </c>
      <c r="E4" s="26"/>
      <c r="F4" s="26"/>
      <c r="G4" s="26"/>
      <c r="H4" s="26"/>
      <c r="I4" s="114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4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14"/>
      <c r="J6" s="26"/>
      <c r="K6" s="28"/>
    </row>
    <row r="7" spans="1:70" ht="14.45" customHeight="1">
      <c r="B7" s="25"/>
      <c r="C7" s="26"/>
      <c r="D7" s="26"/>
      <c r="E7" s="344" t="str">
        <f>'Rekapitulace stavby'!K6</f>
        <v>ZŠ Moskevská - přípojka plynu</v>
      </c>
      <c r="F7" s="345"/>
      <c r="G7" s="345"/>
      <c r="H7" s="345"/>
      <c r="I7" s="114"/>
      <c r="J7" s="26"/>
      <c r="K7" s="28"/>
    </row>
    <row r="8" spans="1:70" s="1" customFormat="1">
      <c r="B8" s="38"/>
      <c r="C8" s="39"/>
      <c r="D8" s="34" t="s">
        <v>89</v>
      </c>
      <c r="E8" s="39"/>
      <c r="F8" s="39"/>
      <c r="G8" s="39"/>
      <c r="H8" s="39"/>
      <c r="I8" s="115"/>
      <c r="J8" s="39"/>
      <c r="K8" s="42"/>
    </row>
    <row r="9" spans="1:70" s="1" customFormat="1" ht="36.950000000000003" customHeight="1">
      <c r="B9" s="38"/>
      <c r="C9" s="39"/>
      <c r="D9" s="39"/>
      <c r="E9" s="346" t="s">
        <v>90</v>
      </c>
      <c r="F9" s="347"/>
      <c r="G9" s="347"/>
      <c r="H9" s="347"/>
      <c r="I9" s="115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5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6" t="s">
        <v>22</v>
      </c>
      <c r="J11" s="32" t="s">
        <v>21</v>
      </c>
      <c r="K11" s="42"/>
    </row>
    <row r="12" spans="1:70" s="1" customFormat="1" ht="14.45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6" t="s">
        <v>25</v>
      </c>
      <c r="J12" s="117" t="str">
        <f>'Rekapitulace stavby'!AN8</f>
        <v>20. 12. 2017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5" customHeight="1">
      <c r="B14" s="38"/>
      <c r="C14" s="39"/>
      <c r="D14" s="34" t="s">
        <v>27</v>
      </c>
      <c r="E14" s="39"/>
      <c r="F14" s="39"/>
      <c r="G14" s="39"/>
      <c r="H14" s="39"/>
      <c r="I14" s="116" t="s">
        <v>28</v>
      </c>
      <c r="J14" s="32" t="str">
        <f>IF('Rekapitulace stavby'!AN10="","",'Rekapitulace stavby'!AN10)</f>
        <v/>
      </c>
      <c r="K14" s="42"/>
    </row>
    <row r="15" spans="1:70" s="1" customFormat="1" ht="18" customHeight="1">
      <c r="B15" s="38"/>
      <c r="C15" s="39"/>
      <c r="D15" s="39"/>
      <c r="E15" s="32" t="str">
        <f>IF('Rekapitulace stavby'!E11="","",'Rekapitulace stavby'!E11)</f>
        <v xml:space="preserve"> </v>
      </c>
      <c r="F15" s="39"/>
      <c r="G15" s="39"/>
      <c r="H15" s="39"/>
      <c r="I15" s="116" t="s">
        <v>29</v>
      </c>
      <c r="J15" s="32" t="str">
        <f>IF('Rekapitulace stavby'!AN11="","",'Rekapitulace stavby'!AN11)</f>
        <v/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5" customHeight="1">
      <c r="B17" s="38"/>
      <c r="C17" s="39"/>
      <c r="D17" s="34" t="s">
        <v>30</v>
      </c>
      <c r="E17" s="39"/>
      <c r="F17" s="39"/>
      <c r="G17" s="39"/>
      <c r="H17" s="39"/>
      <c r="I17" s="116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29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5" customHeight="1">
      <c r="B20" s="38"/>
      <c r="C20" s="39"/>
      <c r="D20" s="34" t="s">
        <v>32</v>
      </c>
      <c r="E20" s="39"/>
      <c r="F20" s="39"/>
      <c r="G20" s="39"/>
      <c r="H20" s="39"/>
      <c r="I20" s="116" t="s">
        <v>28</v>
      </c>
      <c r="J20" s="32" t="str">
        <f>IF('Rekapitulace stavby'!AN16="","",'Rekapitulace stavby'!AN16)</f>
        <v/>
      </c>
      <c r="K20" s="42"/>
    </row>
    <row r="21" spans="2:11" s="1" customFormat="1" ht="18" customHeight="1">
      <c r="B21" s="38"/>
      <c r="C21" s="39"/>
      <c r="D21" s="39"/>
      <c r="E21" s="32" t="str">
        <f>IF('Rekapitulace stavby'!E17="","",'Rekapitulace stavby'!E17)</f>
        <v xml:space="preserve"> </v>
      </c>
      <c r="F21" s="39"/>
      <c r="G21" s="39"/>
      <c r="H21" s="39"/>
      <c r="I21" s="116" t="s">
        <v>29</v>
      </c>
      <c r="J21" s="32" t="str">
        <f>IF('Rekapitulace stavby'!AN17="","",'Rekapitulace stavby'!AN17)</f>
        <v/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5" customHeight="1">
      <c r="B23" s="38"/>
      <c r="C23" s="39"/>
      <c r="D23" s="34" t="s">
        <v>34</v>
      </c>
      <c r="E23" s="39"/>
      <c r="F23" s="39"/>
      <c r="G23" s="39"/>
      <c r="H23" s="39"/>
      <c r="I23" s="115"/>
      <c r="J23" s="39"/>
      <c r="K23" s="42"/>
    </row>
    <row r="24" spans="2:11" s="6" customFormat="1" ht="14.45" customHeight="1">
      <c r="B24" s="118"/>
      <c r="C24" s="119"/>
      <c r="D24" s="119"/>
      <c r="E24" s="313" t="s">
        <v>21</v>
      </c>
      <c r="F24" s="313"/>
      <c r="G24" s="313"/>
      <c r="H24" s="313"/>
      <c r="I24" s="120"/>
      <c r="J24" s="119"/>
      <c r="K24" s="121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35</v>
      </c>
      <c r="E27" s="39"/>
      <c r="F27" s="39"/>
      <c r="G27" s="39"/>
      <c r="H27" s="39"/>
      <c r="I27" s="115"/>
      <c r="J27" s="125">
        <f>ROUND(J86,2)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5" customHeight="1">
      <c r="B29" s="38"/>
      <c r="C29" s="39"/>
      <c r="D29" s="39"/>
      <c r="E29" s="39"/>
      <c r="F29" s="43" t="s">
        <v>37</v>
      </c>
      <c r="G29" s="39"/>
      <c r="H29" s="39"/>
      <c r="I29" s="126" t="s">
        <v>36</v>
      </c>
      <c r="J29" s="43" t="s">
        <v>38</v>
      </c>
      <c r="K29" s="42"/>
    </row>
    <row r="30" spans="2:11" s="1" customFormat="1" ht="14.45" customHeight="1">
      <c r="B30" s="38"/>
      <c r="C30" s="39"/>
      <c r="D30" s="46" t="s">
        <v>39</v>
      </c>
      <c r="E30" s="46" t="s">
        <v>40</v>
      </c>
      <c r="F30" s="127">
        <f>ROUND(SUM(BE86:BE209), 2)</f>
        <v>0</v>
      </c>
      <c r="G30" s="39"/>
      <c r="H30" s="39"/>
      <c r="I30" s="128">
        <v>0.21</v>
      </c>
      <c r="J30" s="127">
        <f>ROUND(ROUND((SUM(BE86:BE209)),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41</v>
      </c>
      <c r="F31" s="127">
        <f>ROUND(SUM(BF86:BF209), 2)</f>
        <v>0</v>
      </c>
      <c r="G31" s="39"/>
      <c r="H31" s="39"/>
      <c r="I31" s="128">
        <v>0.15</v>
      </c>
      <c r="J31" s="127">
        <f>ROUND(ROUND((SUM(BF86:BF209)),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42</v>
      </c>
      <c r="F32" s="127">
        <f>ROUND(SUM(BG86:BG209),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43</v>
      </c>
      <c r="F33" s="127">
        <f>ROUND(SUM(BH86:BH209),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44</v>
      </c>
      <c r="F34" s="127">
        <f>ROUND(SUM(BI86:BI209),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45</v>
      </c>
      <c r="E36" s="76"/>
      <c r="F36" s="76"/>
      <c r="G36" s="131" t="s">
        <v>46</v>
      </c>
      <c r="H36" s="132" t="s">
        <v>47</v>
      </c>
      <c r="I36" s="133"/>
      <c r="J36" s="134">
        <f>SUM(J27:J34)</f>
        <v>0</v>
      </c>
      <c r="K36" s="135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5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50000000000003" customHeight="1">
      <c r="B42" s="38"/>
      <c r="C42" s="27" t="s">
        <v>91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14.45" customHeight="1">
      <c r="B45" s="38"/>
      <c r="C45" s="39"/>
      <c r="D45" s="39"/>
      <c r="E45" s="344" t="str">
        <f>E7</f>
        <v>ZŠ Moskevská - přípojka plynu</v>
      </c>
      <c r="F45" s="345"/>
      <c r="G45" s="345"/>
      <c r="H45" s="345"/>
      <c r="I45" s="115"/>
      <c r="J45" s="39"/>
      <c r="K45" s="42"/>
    </row>
    <row r="46" spans="2:11" s="1" customFormat="1" ht="14.45" customHeight="1">
      <c r="B46" s="38"/>
      <c r="C46" s="34" t="s">
        <v>89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16.149999999999999" customHeight="1">
      <c r="B47" s="38"/>
      <c r="C47" s="39"/>
      <c r="D47" s="39"/>
      <c r="E47" s="346" t="str">
        <f>E9</f>
        <v>03 - přípojka plynu</v>
      </c>
      <c r="F47" s="347"/>
      <c r="G47" s="347"/>
      <c r="H47" s="347"/>
      <c r="I47" s="115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 xml:space="preserve"> </v>
      </c>
      <c r="G49" s="39"/>
      <c r="H49" s="39"/>
      <c r="I49" s="116" t="s">
        <v>25</v>
      </c>
      <c r="J49" s="117" t="str">
        <f>IF(J12="","",J12)</f>
        <v>20. 12. 2017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>
      <c r="B51" s="38"/>
      <c r="C51" s="34" t="s">
        <v>27</v>
      </c>
      <c r="D51" s="39"/>
      <c r="E51" s="39"/>
      <c r="F51" s="32" t="str">
        <f>E15</f>
        <v xml:space="preserve"> </v>
      </c>
      <c r="G51" s="39"/>
      <c r="H51" s="39"/>
      <c r="I51" s="116" t="s">
        <v>32</v>
      </c>
      <c r="J51" s="313" t="str">
        <f>E21</f>
        <v xml:space="preserve"> </v>
      </c>
      <c r="K51" s="42"/>
    </row>
    <row r="52" spans="2:47" s="1" customFormat="1" ht="14.45" customHeight="1">
      <c r="B52" s="38"/>
      <c r="C52" s="34" t="s">
        <v>30</v>
      </c>
      <c r="D52" s="39"/>
      <c r="E52" s="39"/>
      <c r="F52" s="32" t="str">
        <f>IF(E18="","",E18)</f>
        <v/>
      </c>
      <c r="G52" s="39"/>
      <c r="H52" s="39"/>
      <c r="I52" s="115"/>
      <c r="J52" s="348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92</v>
      </c>
      <c r="D54" s="129"/>
      <c r="E54" s="129"/>
      <c r="F54" s="129"/>
      <c r="G54" s="129"/>
      <c r="H54" s="129"/>
      <c r="I54" s="142"/>
      <c r="J54" s="143" t="s">
        <v>93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94</v>
      </c>
      <c r="D56" s="39"/>
      <c r="E56" s="39"/>
      <c r="F56" s="39"/>
      <c r="G56" s="39"/>
      <c r="H56" s="39"/>
      <c r="I56" s="115"/>
      <c r="J56" s="125">
        <f>J86</f>
        <v>0</v>
      </c>
      <c r="K56" s="42"/>
      <c r="AU56" s="21" t="s">
        <v>95</v>
      </c>
    </row>
    <row r="57" spans="2:47" s="7" customFormat="1" ht="24.95" customHeight="1">
      <c r="B57" s="146"/>
      <c r="C57" s="147"/>
      <c r="D57" s="148" t="s">
        <v>96</v>
      </c>
      <c r="E57" s="149"/>
      <c r="F57" s="149"/>
      <c r="G57" s="149"/>
      <c r="H57" s="149"/>
      <c r="I57" s="150"/>
      <c r="J57" s="151">
        <f>J87</f>
        <v>0</v>
      </c>
      <c r="K57" s="152"/>
    </row>
    <row r="58" spans="2:47" s="8" customFormat="1" ht="19.899999999999999" customHeight="1">
      <c r="B58" s="153"/>
      <c r="C58" s="154"/>
      <c r="D58" s="155" t="s">
        <v>97</v>
      </c>
      <c r="E58" s="156"/>
      <c r="F58" s="156"/>
      <c r="G58" s="156"/>
      <c r="H58" s="156"/>
      <c r="I58" s="157"/>
      <c r="J58" s="158">
        <f>J88</f>
        <v>0</v>
      </c>
      <c r="K58" s="159"/>
    </row>
    <row r="59" spans="2:47" s="8" customFormat="1" ht="19.899999999999999" customHeight="1">
      <c r="B59" s="153"/>
      <c r="C59" s="154"/>
      <c r="D59" s="155" t="s">
        <v>98</v>
      </c>
      <c r="E59" s="156"/>
      <c r="F59" s="156"/>
      <c r="G59" s="156"/>
      <c r="H59" s="156"/>
      <c r="I59" s="157"/>
      <c r="J59" s="158">
        <f>J113</f>
        <v>0</v>
      </c>
      <c r="K59" s="159"/>
    </row>
    <row r="60" spans="2:47" s="8" customFormat="1" ht="19.899999999999999" customHeight="1">
      <c r="B60" s="153"/>
      <c r="C60" s="154"/>
      <c r="D60" s="155" t="s">
        <v>99</v>
      </c>
      <c r="E60" s="156"/>
      <c r="F60" s="156"/>
      <c r="G60" s="156"/>
      <c r="H60" s="156"/>
      <c r="I60" s="157"/>
      <c r="J60" s="158">
        <f>J117</f>
        <v>0</v>
      </c>
      <c r="K60" s="159"/>
    </row>
    <row r="61" spans="2:47" s="8" customFormat="1" ht="19.899999999999999" customHeight="1">
      <c r="B61" s="153"/>
      <c r="C61" s="154"/>
      <c r="D61" s="155" t="s">
        <v>100</v>
      </c>
      <c r="E61" s="156"/>
      <c r="F61" s="156"/>
      <c r="G61" s="156"/>
      <c r="H61" s="156"/>
      <c r="I61" s="157"/>
      <c r="J61" s="158">
        <f>J127</f>
        <v>0</v>
      </c>
      <c r="K61" s="159"/>
    </row>
    <row r="62" spans="2:47" s="8" customFormat="1" ht="19.899999999999999" customHeight="1">
      <c r="B62" s="153"/>
      <c r="C62" s="154"/>
      <c r="D62" s="155" t="s">
        <v>101</v>
      </c>
      <c r="E62" s="156"/>
      <c r="F62" s="156"/>
      <c r="G62" s="156"/>
      <c r="H62" s="156"/>
      <c r="I62" s="157"/>
      <c r="J62" s="158">
        <f>J163</f>
        <v>0</v>
      </c>
      <c r="K62" s="159"/>
    </row>
    <row r="63" spans="2:47" s="8" customFormat="1" ht="19.899999999999999" customHeight="1">
      <c r="B63" s="153"/>
      <c r="C63" s="154"/>
      <c r="D63" s="155" t="s">
        <v>102</v>
      </c>
      <c r="E63" s="156"/>
      <c r="F63" s="156"/>
      <c r="G63" s="156"/>
      <c r="H63" s="156"/>
      <c r="I63" s="157"/>
      <c r="J63" s="158">
        <f>J173</f>
        <v>0</v>
      </c>
      <c r="K63" s="159"/>
    </row>
    <row r="64" spans="2:47" s="8" customFormat="1" ht="19.899999999999999" customHeight="1">
      <c r="B64" s="153"/>
      <c r="C64" s="154"/>
      <c r="D64" s="155" t="s">
        <v>103</v>
      </c>
      <c r="E64" s="156"/>
      <c r="F64" s="156"/>
      <c r="G64" s="156"/>
      <c r="H64" s="156"/>
      <c r="I64" s="157"/>
      <c r="J64" s="158">
        <f>J185</f>
        <v>0</v>
      </c>
      <c r="K64" s="159"/>
    </row>
    <row r="65" spans="2:12" s="7" customFormat="1" ht="24.95" customHeight="1">
      <c r="B65" s="146"/>
      <c r="C65" s="147"/>
      <c r="D65" s="148" t="s">
        <v>104</v>
      </c>
      <c r="E65" s="149"/>
      <c r="F65" s="149"/>
      <c r="G65" s="149"/>
      <c r="H65" s="149"/>
      <c r="I65" s="150"/>
      <c r="J65" s="151">
        <f>J188</f>
        <v>0</v>
      </c>
      <c r="K65" s="152"/>
    </row>
    <row r="66" spans="2:12" s="8" customFormat="1" ht="19.899999999999999" customHeight="1">
      <c r="B66" s="153"/>
      <c r="C66" s="154"/>
      <c r="D66" s="155" t="s">
        <v>105</v>
      </c>
      <c r="E66" s="156"/>
      <c r="F66" s="156"/>
      <c r="G66" s="156"/>
      <c r="H66" s="156"/>
      <c r="I66" s="157"/>
      <c r="J66" s="158">
        <f>J189</f>
        <v>0</v>
      </c>
      <c r="K66" s="159"/>
    </row>
    <row r="67" spans="2:12" s="1" customFormat="1" ht="21.75" customHeight="1">
      <c r="B67" s="38"/>
      <c r="C67" s="39"/>
      <c r="D67" s="39"/>
      <c r="E67" s="39"/>
      <c r="F67" s="39"/>
      <c r="G67" s="39"/>
      <c r="H67" s="39"/>
      <c r="I67" s="115"/>
      <c r="J67" s="39"/>
      <c r="K67" s="42"/>
    </row>
    <row r="68" spans="2:12" s="1" customFormat="1" ht="6.95" customHeight="1">
      <c r="B68" s="53"/>
      <c r="C68" s="54"/>
      <c r="D68" s="54"/>
      <c r="E68" s="54"/>
      <c r="F68" s="54"/>
      <c r="G68" s="54"/>
      <c r="H68" s="54"/>
      <c r="I68" s="136"/>
      <c r="J68" s="54"/>
      <c r="K68" s="55"/>
    </row>
    <row r="72" spans="2:12" s="1" customFormat="1" ht="6.95" customHeight="1">
      <c r="B72" s="56"/>
      <c r="C72" s="57"/>
      <c r="D72" s="57"/>
      <c r="E72" s="57"/>
      <c r="F72" s="57"/>
      <c r="G72" s="57"/>
      <c r="H72" s="57"/>
      <c r="I72" s="139"/>
      <c r="J72" s="57"/>
      <c r="K72" s="57"/>
      <c r="L72" s="58"/>
    </row>
    <row r="73" spans="2:12" s="1" customFormat="1" ht="36.950000000000003" customHeight="1">
      <c r="B73" s="38"/>
      <c r="C73" s="59" t="s">
        <v>106</v>
      </c>
      <c r="D73" s="60"/>
      <c r="E73" s="60"/>
      <c r="F73" s="60"/>
      <c r="G73" s="60"/>
      <c r="H73" s="60"/>
      <c r="I73" s="160"/>
      <c r="J73" s="60"/>
      <c r="K73" s="60"/>
      <c r="L73" s="58"/>
    </row>
    <row r="74" spans="2:12" s="1" customFormat="1" ht="6.95" customHeight="1">
      <c r="B74" s="38"/>
      <c r="C74" s="60"/>
      <c r="D74" s="60"/>
      <c r="E74" s="60"/>
      <c r="F74" s="60"/>
      <c r="G74" s="60"/>
      <c r="H74" s="60"/>
      <c r="I74" s="160"/>
      <c r="J74" s="60"/>
      <c r="K74" s="60"/>
      <c r="L74" s="58"/>
    </row>
    <row r="75" spans="2:12" s="1" customFormat="1" ht="14.45" customHeight="1">
      <c r="B75" s="38"/>
      <c r="C75" s="62" t="s">
        <v>18</v>
      </c>
      <c r="D75" s="60"/>
      <c r="E75" s="60"/>
      <c r="F75" s="60"/>
      <c r="G75" s="60"/>
      <c r="H75" s="60"/>
      <c r="I75" s="160"/>
      <c r="J75" s="60"/>
      <c r="K75" s="60"/>
      <c r="L75" s="58"/>
    </row>
    <row r="76" spans="2:12" s="1" customFormat="1" ht="14.45" customHeight="1">
      <c r="B76" s="38"/>
      <c r="C76" s="60"/>
      <c r="D76" s="60"/>
      <c r="E76" s="349" t="str">
        <f>E7</f>
        <v>ZŠ Moskevská - přípojka plynu</v>
      </c>
      <c r="F76" s="350"/>
      <c r="G76" s="350"/>
      <c r="H76" s="350"/>
      <c r="I76" s="160"/>
      <c r="J76" s="60"/>
      <c r="K76" s="60"/>
      <c r="L76" s="58"/>
    </row>
    <row r="77" spans="2:12" s="1" customFormat="1" ht="14.45" customHeight="1">
      <c r="B77" s="38"/>
      <c r="C77" s="62" t="s">
        <v>89</v>
      </c>
      <c r="D77" s="60"/>
      <c r="E77" s="60"/>
      <c r="F77" s="60"/>
      <c r="G77" s="60"/>
      <c r="H77" s="60"/>
      <c r="I77" s="160"/>
      <c r="J77" s="60"/>
      <c r="K77" s="60"/>
      <c r="L77" s="58"/>
    </row>
    <row r="78" spans="2:12" s="1" customFormat="1" ht="16.149999999999999" customHeight="1">
      <c r="B78" s="38"/>
      <c r="C78" s="60"/>
      <c r="D78" s="60"/>
      <c r="E78" s="324" t="str">
        <f>E9</f>
        <v>03 - přípojka plynu</v>
      </c>
      <c r="F78" s="351"/>
      <c r="G78" s="351"/>
      <c r="H78" s="351"/>
      <c r="I78" s="160"/>
      <c r="J78" s="60"/>
      <c r="K78" s="60"/>
      <c r="L78" s="58"/>
    </row>
    <row r="79" spans="2:12" s="1" customFormat="1" ht="6.95" customHeight="1">
      <c r="B79" s="38"/>
      <c r="C79" s="60"/>
      <c r="D79" s="60"/>
      <c r="E79" s="60"/>
      <c r="F79" s="60"/>
      <c r="G79" s="60"/>
      <c r="H79" s="60"/>
      <c r="I79" s="160"/>
      <c r="J79" s="60"/>
      <c r="K79" s="60"/>
      <c r="L79" s="58"/>
    </row>
    <row r="80" spans="2:12" s="1" customFormat="1" ht="18" customHeight="1">
      <c r="B80" s="38"/>
      <c r="C80" s="62" t="s">
        <v>23</v>
      </c>
      <c r="D80" s="60"/>
      <c r="E80" s="60"/>
      <c r="F80" s="161" t="str">
        <f>F12</f>
        <v xml:space="preserve"> </v>
      </c>
      <c r="G80" s="60"/>
      <c r="H80" s="60"/>
      <c r="I80" s="162" t="s">
        <v>25</v>
      </c>
      <c r="J80" s="70" t="str">
        <f>IF(J12="","",J12)</f>
        <v>20. 12. 2017</v>
      </c>
      <c r="K80" s="60"/>
      <c r="L80" s="58"/>
    </row>
    <row r="81" spans="2:65" s="1" customFormat="1" ht="6.95" customHeight="1">
      <c r="B81" s="38"/>
      <c r="C81" s="60"/>
      <c r="D81" s="60"/>
      <c r="E81" s="60"/>
      <c r="F81" s="60"/>
      <c r="G81" s="60"/>
      <c r="H81" s="60"/>
      <c r="I81" s="160"/>
      <c r="J81" s="60"/>
      <c r="K81" s="60"/>
      <c r="L81" s="58"/>
    </row>
    <row r="82" spans="2:65" s="1" customFormat="1">
      <c r="B82" s="38"/>
      <c r="C82" s="62" t="s">
        <v>27</v>
      </c>
      <c r="D82" s="60"/>
      <c r="E82" s="60"/>
      <c r="F82" s="161" t="str">
        <f>E15</f>
        <v xml:space="preserve"> </v>
      </c>
      <c r="G82" s="60"/>
      <c r="H82" s="60"/>
      <c r="I82" s="162" t="s">
        <v>32</v>
      </c>
      <c r="J82" s="161" t="str">
        <f>E21</f>
        <v xml:space="preserve"> </v>
      </c>
      <c r="K82" s="60"/>
      <c r="L82" s="58"/>
    </row>
    <row r="83" spans="2:65" s="1" customFormat="1" ht="14.45" customHeight="1">
      <c r="B83" s="38"/>
      <c r="C83" s="62" t="s">
        <v>30</v>
      </c>
      <c r="D83" s="60"/>
      <c r="E83" s="60"/>
      <c r="F83" s="161" t="str">
        <f>IF(E18="","",E18)</f>
        <v/>
      </c>
      <c r="G83" s="60"/>
      <c r="H83" s="60"/>
      <c r="I83" s="160"/>
      <c r="J83" s="60"/>
      <c r="K83" s="60"/>
      <c r="L83" s="58"/>
    </row>
    <row r="84" spans="2:65" s="1" customFormat="1" ht="10.35" customHeight="1">
      <c r="B84" s="38"/>
      <c r="C84" s="60"/>
      <c r="D84" s="60"/>
      <c r="E84" s="60"/>
      <c r="F84" s="60"/>
      <c r="G84" s="60"/>
      <c r="H84" s="60"/>
      <c r="I84" s="160"/>
      <c r="J84" s="60"/>
      <c r="K84" s="60"/>
      <c r="L84" s="58"/>
    </row>
    <row r="85" spans="2:65" s="9" customFormat="1" ht="29.25" customHeight="1">
      <c r="B85" s="163"/>
      <c r="C85" s="164" t="s">
        <v>107</v>
      </c>
      <c r="D85" s="165" t="s">
        <v>54</v>
      </c>
      <c r="E85" s="165" t="s">
        <v>50</v>
      </c>
      <c r="F85" s="165" t="s">
        <v>108</v>
      </c>
      <c r="G85" s="165" t="s">
        <v>109</v>
      </c>
      <c r="H85" s="165" t="s">
        <v>110</v>
      </c>
      <c r="I85" s="166" t="s">
        <v>111</v>
      </c>
      <c r="J85" s="165" t="s">
        <v>93</v>
      </c>
      <c r="K85" s="167" t="s">
        <v>112</v>
      </c>
      <c r="L85" s="168"/>
      <c r="M85" s="78" t="s">
        <v>113</v>
      </c>
      <c r="N85" s="79" t="s">
        <v>39</v>
      </c>
      <c r="O85" s="79" t="s">
        <v>114</v>
      </c>
      <c r="P85" s="79" t="s">
        <v>115</v>
      </c>
      <c r="Q85" s="79" t="s">
        <v>116</v>
      </c>
      <c r="R85" s="79" t="s">
        <v>117</v>
      </c>
      <c r="S85" s="79" t="s">
        <v>118</v>
      </c>
      <c r="T85" s="80" t="s">
        <v>119</v>
      </c>
    </row>
    <row r="86" spans="2:65" s="1" customFormat="1" ht="29.25" customHeight="1">
      <c r="B86" s="38"/>
      <c r="C86" s="84" t="s">
        <v>94</v>
      </c>
      <c r="D86" s="60"/>
      <c r="E86" s="60"/>
      <c r="F86" s="60"/>
      <c r="G86" s="60"/>
      <c r="H86" s="60"/>
      <c r="I86" s="160"/>
      <c r="J86" s="169">
        <f>BK86</f>
        <v>0</v>
      </c>
      <c r="K86" s="60"/>
      <c r="L86" s="58"/>
      <c r="M86" s="81"/>
      <c r="N86" s="82"/>
      <c r="O86" s="82"/>
      <c r="P86" s="170">
        <f>P87+P188</f>
        <v>0</v>
      </c>
      <c r="Q86" s="82"/>
      <c r="R86" s="170">
        <f>R87+R188</f>
        <v>14.484970000000001</v>
      </c>
      <c r="S86" s="82"/>
      <c r="T86" s="171">
        <f>T87+T188</f>
        <v>8.0120000000000005</v>
      </c>
      <c r="AT86" s="21" t="s">
        <v>68</v>
      </c>
      <c r="AU86" s="21" t="s">
        <v>95</v>
      </c>
      <c r="BK86" s="172">
        <f>BK87+BK188</f>
        <v>0</v>
      </c>
    </row>
    <row r="87" spans="2:65" s="10" customFormat="1" ht="37.35" customHeight="1">
      <c r="B87" s="173"/>
      <c r="C87" s="174"/>
      <c r="D87" s="175" t="s">
        <v>68</v>
      </c>
      <c r="E87" s="176" t="s">
        <v>120</v>
      </c>
      <c r="F87" s="176" t="s">
        <v>121</v>
      </c>
      <c r="G87" s="174"/>
      <c r="H87" s="174"/>
      <c r="I87" s="177"/>
      <c r="J87" s="178">
        <f>BK87</f>
        <v>0</v>
      </c>
      <c r="K87" s="174"/>
      <c r="L87" s="179"/>
      <c r="M87" s="180"/>
      <c r="N87" s="181"/>
      <c r="O87" s="181"/>
      <c r="P87" s="182">
        <f>P88+P113+P117+P127+P163+P173+P185</f>
        <v>0</v>
      </c>
      <c r="Q87" s="181"/>
      <c r="R87" s="182">
        <f>R88+R113+R117+R127+R163+R173+R185</f>
        <v>14.424250000000001</v>
      </c>
      <c r="S87" s="181"/>
      <c r="T87" s="183">
        <f>T88+T113+T117+T127+T163+T173+T185</f>
        <v>8.0120000000000005</v>
      </c>
      <c r="AR87" s="184" t="s">
        <v>77</v>
      </c>
      <c r="AT87" s="185" t="s">
        <v>68</v>
      </c>
      <c r="AU87" s="185" t="s">
        <v>69</v>
      </c>
      <c r="AY87" s="184" t="s">
        <v>122</v>
      </c>
      <c r="BK87" s="186">
        <f>BK88+BK113+BK117+BK127+BK163+BK173+BK185</f>
        <v>0</v>
      </c>
    </row>
    <row r="88" spans="2:65" s="10" customFormat="1" ht="19.899999999999999" customHeight="1">
      <c r="B88" s="173"/>
      <c r="C88" s="174"/>
      <c r="D88" s="175" t="s">
        <v>68</v>
      </c>
      <c r="E88" s="187" t="s">
        <v>77</v>
      </c>
      <c r="F88" s="187" t="s">
        <v>123</v>
      </c>
      <c r="G88" s="174"/>
      <c r="H88" s="174"/>
      <c r="I88" s="177"/>
      <c r="J88" s="188">
        <f>BK88</f>
        <v>0</v>
      </c>
      <c r="K88" s="174"/>
      <c r="L88" s="179"/>
      <c r="M88" s="180"/>
      <c r="N88" s="181"/>
      <c r="O88" s="181"/>
      <c r="P88" s="182">
        <f>SUM(P89:P112)</f>
        <v>0</v>
      </c>
      <c r="Q88" s="181"/>
      <c r="R88" s="182">
        <f>SUM(R89:R112)</f>
        <v>6.72</v>
      </c>
      <c r="S88" s="181"/>
      <c r="T88" s="183">
        <f>SUM(T89:T112)</f>
        <v>8.0120000000000005</v>
      </c>
      <c r="AR88" s="184" t="s">
        <v>77</v>
      </c>
      <c r="AT88" s="185" t="s">
        <v>68</v>
      </c>
      <c r="AU88" s="185" t="s">
        <v>77</v>
      </c>
      <c r="AY88" s="184" t="s">
        <v>122</v>
      </c>
      <c r="BK88" s="186">
        <f>SUM(BK89:BK112)</f>
        <v>0</v>
      </c>
    </row>
    <row r="89" spans="2:65" s="1" customFormat="1" ht="22.9" customHeight="1">
      <c r="B89" s="38"/>
      <c r="C89" s="189" t="s">
        <v>77</v>
      </c>
      <c r="D89" s="189" t="s">
        <v>124</v>
      </c>
      <c r="E89" s="190" t="s">
        <v>125</v>
      </c>
      <c r="F89" s="191" t="s">
        <v>126</v>
      </c>
      <c r="G89" s="192" t="s">
        <v>127</v>
      </c>
      <c r="H89" s="193">
        <v>14.4</v>
      </c>
      <c r="I89" s="194"/>
      <c r="J89" s="195">
        <f>ROUND(I89*H89,2)</f>
        <v>0</v>
      </c>
      <c r="K89" s="191" t="s">
        <v>128</v>
      </c>
      <c r="L89" s="58"/>
      <c r="M89" s="196" t="s">
        <v>21</v>
      </c>
      <c r="N89" s="197" t="s">
        <v>40</v>
      </c>
      <c r="O89" s="39"/>
      <c r="P89" s="198">
        <f>O89*H89</f>
        <v>0</v>
      </c>
      <c r="Q89" s="198">
        <v>0</v>
      </c>
      <c r="R89" s="198">
        <f>Q89*H89</f>
        <v>0</v>
      </c>
      <c r="S89" s="198">
        <v>0.26</v>
      </c>
      <c r="T89" s="199">
        <f>S89*H89</f>
        <v>3.7440000000000002</v>
      </c>
      <c r="AR89" s="21" t="s">
        <v>129</v>
      </c>
      <c r="AT89" s="21" t="s">
        <v>124</v>
      </c>
      <c r="AU89" s="21" t="s">
        <v>79</v>
      </c>
      <c r="AY89" s="21" t="s">
        <v>122</v>
      </c>
      <c r="BE89" s="200">
        <f>IF(N89="základní",J89,0)</f>
        <v>0</v>
      </c>
      <c r="BF89" s="200">
        <f>IF(N89="snížená",J89,0)</f>
        <v>0</v>
      </c>
      <c r="BG89" s="200">
        <f>IF(N89="zákl. přenesená",J89,0)</f>
        <v>0</v>
      </c>
      <c r="BH89" s="200">
        <f>IF(N89="sníž. přenesená",J89,0)</f>
        <v>0</v>
      </c>
      <c r="BI89" s="200">
        <f>IF(N89="nulová",J89,0)</f>
        <v>0</v>
      </c>
      <c r="BJ89" s="21" t="s">
        <v>77</v>
      </c>
      <c r="BK89" s="200">
        <f>ROUND(I89*H89,2)</f>
        <v>0</v>
      </c>
      <c r="BL89" s="21" t="s">
        <v>129</v>
      </c>
      <c r="BM89" s="21" t="s">
        <v>130</v>
      </c>
    </row>
    <row r="90" spans="2:65" s="1" customFormat="1" ht="54">
      <c r="B90" s="38"/>
      <c r="C90" s="60"/>
      <c r="D90" s="201" t="s">
        <v>131</v>
      </c>
      <c r="E90" s="60"/>
      <c r="F90" s="202" t="s">
        <v>132</v>
      </c>
      <c r="G90" s="60"/>
      <c r="H90" s="60"/>
      <c r="I90" s="160"/>
      <c r="J90" s="60"/>
      <c r="K90" s="60"/>
      <c r="L90" s="58"/>
      <c r="M90" s="203"/>
      <c r="N90" s="39"/>
      <c r="O90" s="39"/>
      <c r="P90" s="39"/>
      <c r="Q90" s="39"/>
      <c r="R90" s="39"/>
      <c r="S90" s="39"/>
      <c r="T90" s="75"/>
      <c r="AT90" s="21" t="s">
        <v>131</v>
      </c>
      <c r="AU90" s="21" t="s">
        <v>79</v>
      </c>
    </row>
    <row r="91" spans="2:65" s="11" customFormat="1" ht="13.5">
      <c r="B91" s="204"/>
      <c r="C91" s="205"/>
      <c r="D91" s="201" t="s">
        <v>133</v>
      </c>
      <c r="E91" s="206" t="s">
        <v>21</v>
      </c>
      <c r="F91" s="207" t="s">
        <v>134</v>
      </c>
      <c r="G91" s="205"/>
      <c r="H91" s="208">
        <v>14.4</v>
      </c>
      <c r="I91" s="209"/>
      <c r="J91" s="205"/>
      <c r="K91" s="205"/>
      <c r="L91" s="210"/>
      <c r="M91" s="211"/>
      <c r="N91" s="212"/>
      <c r="O91" s="212"/>
      <c r="P91" s="212"/>
      <c r="Q91" s="212"/>
      <c r="R91" s="212"/>
      <c r="S91" s="212"/>
      <c r="T91" s="213"/>
      <c r="AT91" s="214" t="s">
        <v>133</v>
      </c>
      <c r="AU91" s="214" t="s">
        <v>79</v>
      </c>
      <c r="AV91" s="11" t="s">
        <v>79</v>
      </c>
      <c r="AW91" s="11" t="s">
        <v>33</v>
      </c>
      <c r="AX91" s="11" t="s">
        <v>77</v>
      </c>
      <c r="AY91" s="214" t="s">
        <v>122</v>
      </c>
    </row>
    <row r="92" spans="2:65" s="1" customFormat="1" ht="22.9" customHeight="1">
      <c r="B92" s="38"/>
      <c r="C92" s="189" t="s">
        <v>79</v>
      </c>
      <c r="D92" s="189" t="s">
        <v>124</v>
      </c>
      <c r="E92" s="190" t="s">
        <v>135</v>
      </c>
      <c r="F92" s="191" t="s">
        <v>136</v>
      </c>
      <c r="G92" s="192" t="s">
        <v>127</v>
      </c>
      <c r="H92" s="193">
        <v>11.2</v>
      </c>
      <c r="I92" s="194"/>
      <c r="J92" s="195">
        <f>ROUND(I92*H92,2)</f>
        <v>0</v>
      </c>
      <c r="K92" s="191" t="s">
        <v>128</v>
      </c>
      <c r="L92" s="58"/>
      <c r="M92" s="196" t="s">
        <v>21</v>
      </c>
      <c r="N92" s="197" t="s">
        <v>40</v>
      </c>
      <c r="O92" s="39"/>
      <c r="P92" s="198">
        <f>O92*H92</f>
        <v>0</v>
      </c>
      <c r="Q92" s="198">
        <v>0</v>
      </c>
      <c r="R92" s="198">
        <f>Q92*H92</f>
        <v>0</v>
      </c>
      <c r="S92" s="198">
        <v>0.28999999999999998</v>
      </c>
      <c r="T92" s="199">
        <f>S92*H92</f>
        <v>3.2479999999999998</v>
      </c>
      <c r="AR92" s="21" t="s">
        <v>129</v>
      </c>
      <c r="AT92" s="21" t="s">
        <v>124</v>
      </c>
      <c r="AU92" s="21" t="s">
        <v>79</v>
      </c>
      <c r="AY92" s="21" t="s">
        <v>122</v>
      </c>
      <c r="BE92" s="200">
        <f>IF(N92="základní",J92,0)</f>
        <v>0</v>
      </c>
      <c r="BF92" s="200">
        <f>IF(N92="snížená",J92,0)</f>
        <v>0</v>
      </c>
      <c r="BG92" s="200">
        <f>IF(N92="zákl. přenesená",J92,0)</f>
        <v>0</v>
      </c>
      <c r="BH92" s="200">
        <f>IF(N92="sníž. přenesená",J92,0)</f>
        <v>0</v>
      </c>
      <c r="BI92" s="200">
        <f>IF(N92="nulová",J92,0)</f>
        <v>0</v>
      </c>
      <c r="BJ92" s="21" t="s">
        <v>77</v>
      </c>
      <c r="BK92" s="200">
        <f>ROUND(I92*H92,2)</f>
        <v>0</v>
      </c>
      <c r="BL92" s="21" t="s">
        <v>129</v>
      </c>
      <c r="BM92" s="21" t="s">
        <v>137</v>
      </c>
    </row>
    <row r="93" spans="2:65" s="1" customFormat="1" ht="40.5">
      <c r="B93" s="38"/>
      <c r="C93" s="60"/>
      <c r="D93" s="201" t="s">
        <v>131</v>
      </c>
      <c r="E93" s="60"/>
      <c r="F93" s="202" t="s">
        <v>138</v>
      </c>
      <c r="G93" s="60"/>
      <c r="H93" s="60"/>
      <c r="I93" s="160"/>
      <c r="J93" s="60"/>
      <c r="K93" s="60"/>
      <c r="L93" s="58"/>
      <c r="M93" s="203"/>
      <c r="N93" s="39"/>
      <c r="O93" s="39"/>
      <c r="P93" s="39"/>
      <c r="Q93" s="39"/>
      <c r="R93" s="39"/>
      <c r="S93" s="39"/>
      <c r="T93" s="75"/>
      <c r="AT93" s="21" t="s">
        <v>131</v>
      </c>
      <c r="AU93" s="21" t="s">
        <v>79</v>
      </c>
    </row>
    <row r="94" spans="2:65" s="11" customFormat="1" ht="13.5">
      <c r="B94" s="204"/>
      <c r="C94" s="205"/>
      <c r="D94" s="201" t="s">
        <v>133</v>
      </c>
      <c r="E94" s="206" t="s">
        <v>21</v>
      </c>
      <c r="F94" s="207" t="s">
        <v>139</v>
      </c>
      <c r="G94" s="205"/>
      <c r="H94" s="208">
        <v>11.2</v>
      </c>
      <c r="I94" s="209"/>
      <c r="J94" s="205"/>
      <c r="K94" s="205"/>
      <c r="L94" s="210"/>
      <c r="M94" s="211"/>
      <c r="N94" s="212"/>
      <c r="O94" s="212"/>
      <c r="P94" s="212"/>
      <c r="Q94" s="212"/>
      <c r="R94" s="212"/>
      <c r="S94" s="212"/>
      <c r="T94" s="213"/>
      <c r="AT94" s="214" t="s">
        <v>133</v>
      </c>
      <c r="AU94" s="214" t="s">
        <v>79</v>
      </c>
      <c r="AV94" s="11" t="s">
        <v>79</v>
      </c>
      <c r="AW94" s="11" t="s">
        <v>33</v>
      </c>
      <c r="AX94" s="11" t="s">
        <v>77</v>
      </c>
      <c r="AY94" s="214" t="s">
        <v>122</v>
      </c>
    </row>
    <row r="95" spans="2:65" s="1" customFormat="1" ht="22.9" customHeight="1">
      <c r="B95" s="38"/>
      <c r="C95" s="189" t="s">
        <v>140</v>
      </c>
      <c r="D95" s="189" t="s">
        <v>124</v>
      </c>
      <c r="E95" s="190" t="s">
        <v>141</v>
      </c>
      <c r="F95" s="191" t="s">
        <v>142</v>
      </c>
      <c r="G95" s="192" t="s">
        <v>127</v>
      </c>
      <c r="H95" s="193">
        <v>2</v>
      </c>
      <c r="I95" s="194"/>
      <c r="J95" s="195">
        <f>ROUND(I95*H95,2)</f>
        <v>0</v>
      </c>
      <c r="K95" s="191" t="s">
        <v>128</v>
      </c>
      <c r="L95" s="58"/>
      <c r="M95" s="196" t="s">
        <v>21</v>
      </c>
      <c r="N95" s="197" t="s">
        <v>40</v>
      </c>
      <c r="O95" s="39"/>
      <c r="P95" s="198">
        <f>O95*H95</f>
        <v>0</v>
      </c>
      <c r="Q95" s="198">
        <v>0</v>
      </c>
      <c r="R95" s="198">
        <f>Q95*H95</f>
        <v>0</v>
      </c>
      <c r="S95" s="198">
        <v>0.22</v>
      </c>
      <c r="T95" s="199">
        <f>S95*H95</f>
        <v>0.44</v>
      </c>
      <c r="AR95" s="21" t="s">
        <v>129</v>
      </c>
      <c r="AT95" s="21" t="s">
        <v>124</v>
      </c>
      <c r="AU95" s="21" t="s">
        <v>79</v>
      </c>
      <c r="AY95" s="21" t="s">
        <v>122</v>
      </c>
      <c r="BE95" s="200">
        <f>IF(N95="základní",J95,0)</f>
        <v>0</v>
      </c>
      <c r="BF95" s="200">
        <f>IF(N95="snížená",J95,0)</f>
        <v>0</v>
      </c>
      <c r="BG95" s="200">
        <f>IF(N95="zákl. přenesená",J95,0)</f>
        <v>0</v>
      </c>
      <c r="BH95" s="200">
        <f>IF(N95="sníž. přenesená",J95,0)</f>
        <v>0</v>
      </c>
      <c r="BI95" s="200">
        <f>IF(N95="nulová",J95,0)</f>
        <v>0</v>
      </c>
      <c r="BJ95" s="21" t="s">
        <v>77</v>
      </c>
      <c r="BK95" s="200">
        <f>ROUND(I95*H95,2)</f>
        <v>0</v>
      </c>
      <c r="BL95" s="21" t="s">
        <v>129</v>
      </c>
      <c r="BM95" s="21" t="s">
        <v>143</v>
      </c>
    </row>
    <row r="96" spans="2:65" s="1" customFormat="1" ht="40.5">
      <c r="B96" s="38"/>
      <c r="C96" s="60"/>
      <c r="D96" s="201" t="s">
        <v>131</v>
      </c>
      <c r="E96" s="60"/>
      <c r="F96" s="202" t="s">
        <v>144</v>
      </c>
      <c r="G96" s="60"/>
      <c r="H96" s="60"/>
      <c r="I96" s="160"/>
      <c r="J96" s="60"/>
      <c r="K96" s="60"/>
      <c r="L96" s="58"/>
      <c r="M96" s="203"/>
      <c r="N96" s="39"/>
      <c r="O96" s="39"/>
      <c r="P96" s="39"/>
      <c r="Q96" s="39"/>
      <c r="R96" s="39"/>
      <c r="S96" s="39"/>
      <c r="T96" s="75"/>
      <c r="AT96" s="21" t="s">
        <v>131</v>
      </c>
      <c r="AU96" s="21" t="s">
        <v>79</v>
      </c>
    </row>
    <row r="97" spans="2:65" s="1" customFormat="1" ht="14.45" customHeight="1">
      <c r="B97" s="38"/>
      <c r="C97" s="189" t="s">
        <v>129</v>
      </c>
      <c r="D97" s="189" t="s">
        <v>124</v>
      </c>
      <c r="E97" s="190" t="s">
        <v>145</v>
      </c>
      <c r="F97" s="191" t="s">
        <v>146</v>
      </c>
      <c r="G97" s="192" t="s">
        <v>147</v>
      </c>
      <c r="H97" s="193">
        <v>2</v>
      </c>
      <c r="I97" s="194"/>
      <c r="J97" s="195">
        <f>ROUND(I97*H97,2)</f>
        <v>0</v>
      </c>
      <c r="K97" s="191" t="s">
        <v>128</v>
      </c>
      <c r="L97" s="58"/>
      <c r="M97" s="196" t="s">
        <v>21</v>
      </c>
      <c r="N97" s="197" t="s">
        <v>40</v>
      </c>
      <c r="O97" s="39"/>
      <c r="P97" s="198">
        <f>O97*H97</f>
        <v>0</v>
      </c>
      <c r="Q97" s="198">
        <v>0</v>
      </c>
      <c r="R97" s="198">
        <f>Q97*H97</f>
        <v>0</v>
      </c>
      <c r="S97" s="198">
        <v>0.28999999999999998</v>
      </c>
      <c r="T97" s="199">
        <f>S97*H97</f>
        <v>0.57999999999999996</v>
      </c>
      <c r="AR97" s="21" t="s">
        <v>129</v>
      </c>
      <c r="AT97" s="21" t="s">
        <v>124</v>
      </c>
      <c r="AU97" s="21" t="s">
        <v>79</v>
      </c>
      <c r="AY97" s="21" t="s">
        <v>122</v>
      </c>
      <c r="BE97" s="200">
        <f>IF(N97="základní",J97,0)</f>
        <v>0</v>
      </c>
      <c r="BF97" s="200">
        <f>IF(N97="snížená",J97,0)</f>
        <v>0</v>
      </c>
      <c r="BG97" s="200">
        <f>IF(N97="zákl. přenesená",J97,0)</f>
        <v>0</v>
      </c>
      <c r="BH97" s="200">
        <f>IF(N97="sníž. přenesená",J97,0)</f>
        <v>0</v>
      </c>
      <c r="BI97" s="200">
        <f>IF(N97="nulová",J97,0)</f>
        <v>0</v>
      </c>
      <c r="BJ97" s="21" t="s">
        <v>77</v>
      </c>
      <c r="BK97" s="200">
        <f>ROUND(I97*H97,2)</f>
        <v>0</v>
      </c>
      <c r="BL97" s="21" t="s">
        <v>129</v>
      </c>
      <c r="BM97" s="21" t="s">
        <v>148</v>
      </c>
    </row>
    <row r="98" spans="2:65" s="1" customFormat="1" ht="27">
      <c r="B98" s="38"/>
      <c r="C98" s="60"/>
      <c r="D98" s="201" t="s">
        <v>131</v>
      </c>
      <c r="E98" s="60"/>
      <c r="F98" s="202" t="s">
        <v>149</v>
      </c>
      <c r="G98" s="60"/>
      <c r="H98" s="60"/>
      <c r="I98" s="160"/>
      <c r="J98" s="60"/>
      <c r="K98" s="60"/>
      <c r="L98" s="58"/>
      <c r="M98" s="203"/>
      <c r="N98" s="39"/>
      <c r="O98" s="39"/>
      <c r="P98" s="39"/>
      <c r="Q98" s="39"/>
      <c r="R98" s="39"/>
      <c r="S98" s="39"/>
      <c r="T98" s="75"/>
      <c r="AT98" s="21" t="s">
        <v>131</v>
      </c>
      <c r="AU98" s="21" t="s">
        <v>79</v>
      </c>
    </row>
    <row r="99" spans="2:65" s="1" customFormat="1" ht="14.45" customHeight="1">
      <c r="B99" s="38"/>
      <c r="C99" s="189" t="s">
        <v>150</v>
      </c>
      <c r="D99" s="189" t="s">
        <v>124</v>
      </c>
      <c r="E99" s="190" t="s">
        <v>151</v>
      </c>
      <c r="F99" s="191" t="s">
        <v>152</v>
      </c>
      <c r="G99" s="192" t="s">
        <v>153</v>
      </c>
      <c r="H99" s="193">
        <v>5</v>
      </c>
      <c r="I99" s="194"/>
      <c r="J99" s="195">
        <f>ROUND(I99*H99,2)</f>
        <v>0</v>
      </c>
      <c r="K99" s="191" t="s">
        <v>128</v>
      </c>
      <c r="L99" s="58"/>
      <c r="M99" s="196" t="s">
        <v>21</v>
      </c>
      <c r="N99" s="197" t="s">
        <v>40</v>
      </c>
      <c r="O99" s="39"/>
      <c r="P99" s="198">
        <f>O99*H99</f>
        <v>0</v>
      </c>
      <c r="Q99" s="198">
        <v>0</v>
      </c>
      <c r="R99" s="198">
        <f>Q99*H99</f>
        <v>0</v>
      </c>
      <c r="S99" s="198">
        <v>0</v>
      </c>
      <c r="T99" s="199">
        <f>S99*H99</f>
        <v>0</v>
      </c>
      <c r="AR99" s="21" t="s">
        <v>129</v>
      </c>
      <c r="AT99" s="21" t="s">
        <v>124</v>
      </c>
      <c r="AU99" s="21" t="s">
        <v>79</v>
      </c>
      <c r="AY99" s="21" t="s">
        <v>122</v>
      </c>
      <c r="BE99" s="200">
        <f>IF(N99="základní",J99,0)</f>
        <v>0</v>
      </c>
      <c r="BF99" s="200">
        <f>IF(N99="snížená",J99,0)</f>
        <v>0</v>
      </c>
      <c r="BG99" s="200">
        <f>IF(N99="zákl. přenesená",J99,0)</f>
        <v>0</v>
      </c>
      <c r="BH99" s="200">
        <f>IF(N99="sníž. přenesená",J99,0)</f>
        <v>0</v>
      </c>
      <c r="BI99" s="200">
        <f>IF(N99="nulová",J99,0)</f>
        <v>0</v>
      </c>
      <c r="BJ99" s="21" t="s">
        <v>77</v>
      </c>
      <c r="BK99" s="200">
        <f>ROUND(I99*H99,2)</f>
        <v>0</v>
      </c>
      <c r="BL99" s="21" t="s">
        <v>129</v>
      </c>
      <c r="BM99" s="21" t="s">
        <v>154</v>
      </c>
    </row>
    <row r="100" spans="2:65" s="1" customFormat="1" ht="27">
      <c r="B100" s="38"/>
      <c r="C100" s="60"/>
      <c r="D100" s="201" t="s">
        <v>131</v>
      </c>
      <c r="E100" s="60"/>
      <c r="F100" s="202" t="s">
        <v>155</v>
      </c>
      <c r="G100" s="60"/>
      <c r="H100" s="60"/>
      <c r="I100" s="160"/>
      <c r="J100" s="60"/>
      <c r="K100" s="60"/>
      <c r="L100" s="58"/>
      <c r="M100" s="203"/>
      <c r="N100" s="39"/>
      <c r="O100" s="39"/>
      <c r="P100" s="39"/>
      <c r="Q100" s="39"/>
      <c r="R100" s="39"/>
      <c r="S100" s="39"/>
      <c r="T100" s="75"/>
      <c r="AT100" s="21" t="s">
        <v>131</v>
      </c>
      <c r="AU100" s="21" t="s">
        <v>79</v>
      </c>
    </row>
    <row r="101" spans="2:65" s="1" customFormat="1" ht="22.9" customHeight="1">
      <c r="B101" s="38"/>
      <c r="C101" s="189" t="s">
        <v>156</v>
      </c>
      <c r="D101" s="189" t="s">
        <v>124</v>
      </c>
      <c r="E101" s="190" t="s">
        <v>157</v>
      </c>
      <c r="F101" s="191" t="s">
        <v>158</v>
      </c>
      <c r="G101" s="192" t="s">
        <v>153</v>
      </c>
      <c r="H101" s="193">
        <v>12.32</v>
      </c>
      <c r="I101" s="194"/>
      <c r="J101" s="195">
        <f>ROUND(I101*H101,2)</f>
        <v>0</v>
      </c>
      <c r="K101" s="191" t="s">
        <v>128</v>
      </c>
      <c r="L101" s="58"/>
      <c r="M101" s="196" t="s">
        <v>21</v>
      </c>
      <c r="N101" s="197" t="s">
        <v>40</v>
      </c>
      <c r="O101" s="39"/>
      <c r="P101" s="198">
        <f>O101*H101</f>
        <v>0</v>
      </c>
      <c r="Q101" s="198">
        <v>0</v>
      </c>
      <c r="R101" s="198">
        <f>Q101*H101</f>
        <v>0</v>
      </c>
      <c r="S101" s="198">
        <v>0</v>
      </c>
      <c r="T101" s="199">
        <f>S101*H101</f>
        <v>0</v>
      </c>
      <c r="AR101" s="21" t="s">
        <v>129</v>
      </c>
      <c r="AT101" s="21" t="s">
        <v>124</v>
      </c>
      <c r="AU101" s="21" t="s">
        <v>79</v>
      </c>
      <c r="AY101" s="21" t="s">
        <v>122</v>
      </c>
      <c r="BE101" s="200">
        <f>IF(N101="základní",J101,0)</f>
        <v>0</v>
      </c>
      <c r="BF101" s="200">
        <f>IF(N101="snížená",J101,0)</f>
        <v>0</v>
      </c>
      <c r="BG101" s="200">
        <f>IF(N101="zákl. přenesená",J101,0)</f>
        <v>0</v>
      </c>
      <c r="BH101" s="200">
        <f>IF(N101="sníž. přenesená",J101,0)</f>
        <v>0</v>
      </c>
      <c r="BI101" s="200">
        <f>IF(N101="nulová",J101,0)</f>
        <v>0</v>
      </c>
      <c r="BJ101" s="21" t="s">
        <v>77</v>
      </c>
      <c r="BK101" s="200">
        <f>ROUND(I101*H101,2)</f>
        <v>0</v>
      </c>
      <c r="BL101" s="21" t="s">
        <v>129</v>
      </c>
      <c r="BM101" s="21" t="s">
        <v>159</v>
      </c>
    </row>
    <row r="102" spans="2:65" s="1" customFormat="1" ht="27">
      <c r="B102" s="38"/>
      <c r="C102" s="60"/>
      <c r="D102" s="201" t="s">
        <v>131</v>
      </c>
      <c r="E102" s="60"/>
      <c r="F102" s="202" t="s">
        <v>160</v>
      </c>
      <c r="G102" s="60"/>
      <c r="H102" s="60"/>
      <c r="I102" s="160"/>
      <c r="J102" s="60"/>
      <c r="K102" s="60"/>
      <c r="L102" s="58"/>
      <c r="M102" s="203"/>
      <c r="N102" s="39"/>
      <c r="O102" s="39"/>
      <c r="P102" s="39"/>
      <c r="Q102" s="39"/>
      <c r="R102" s="39"/>
      <c r="S102" s="39"/>
      <c r="T102" s="75"/>
      <c r="AT102" s="21" t="s">
        <v>131</v>
      </c>
      <c r="AU102" s="21" t="s">
        <v>79</v>
      </c>
    </row>
    <row r="103" spans="2:65" s="11" customFormat="1" ht="13.5">
      <c r="B103" s="204"/>
      <c r="C103" s="205"/>
      <c r="D103" s="201" t="s">
        <v>133</v>
      </c>
      <c r="E103" s="206" t="s">
        <v>21</v>
      </c>
      <c r="F103" s="207" t="s">
        <v>161</v>
      </c>
      <c r="G103" s="205"/>
      <c r="H103" s="208">
        <v>12.32</v>
      </c>
      <c r="I103" s="209"/>
      <c r="J103" s="205"/>
      <c r="K103" s="205"/>
      <c r="L103" s="210"/>
      <c r="M103" s="211"/>
      <c r="N103" s="212"/>
      <c r="O103" s="212"/>
      <c r="P103" s="212"/>
      <c r="Q103" s="212"/>
      <c r="R103" s="212"/>
      <c r="S103" s="212"/>
      <c r="T103" s="213"/>
      <c r="AT103" s="214" t="s">
        <v>133</v>
      </c>
      <c r="AU103" s="214" t="s">
        <v>79</v>
      </c>
      <c r="AV103" s="11" t="s">
        <v>79</v>
      </c>
      <c r="AW103" s="11" t="s">
        <v>33</v>
      </c>
      <c r="AX103" s="11" t="s">
        <v>77</v>
      </c>
      <c r="AY103" s="214" t="s">
        <v>122</v>
      </c>
    </row>
    <row r="104" spans="2:65" s="1" customFormat="1" ht="22.9" customHeight="1">
      <c r="B104" s="38"/>
      <c r="C104" s="189" t="s">
        <v>162</v>
      </c>
      <c r="D104" s="189" t="s">
        <v>124</v>
      </c>
      <c r="E104" s="190" t="s">
        <v>163</v>
      </c>
      <c r="F104" s="191" t="s">
        <v>164</v>
      </c>
      <c r="G104" s="192" t="s">
        <v>153</v>
      </c>
      <c r="H104" s="193">
        <v>7.84</v>
      </c>
      <c r="I104" s="194"/>
      <c r="J104" s="195">
        <f>ROUND(I104*H104,2)</f>
        <v>0</v>
      </c>
      <c r="K104" s="191" t="s">
        <v>128</v>
      </c>
      <c r="L104" s="58"/>
      <c r="M104" s="196" t="s">
        <v>21</v>
      </c>
      <c r="N104" s="197" t="s">
        <v>40</v>
      </c>
      <c r="O104" s="39"/>
      <c r="P104" s="198">
        <f>O104*H104</f>
        <v>0</v>
      </c>
      <c r="Q104" s="198">
        <v>0</v>
      </c>
      <c r="R104" s="198">
        <f>Q104*H104</f>
        <v>0</v>
      </c>
      <c r="S104" s="198">
        <v>0</v>
      </c>
      <c r="T104" s="199">
        <f>S104*H104</f>
        <v>0</v>
      </c>
      <c r="AR104" s="21" t="s">
        <v>129</v>
      </c>
      <c r="AT104" s="21" t="s">
        <v>124</v>
      </c>
      <c r="AU104" s="21" t="s">
        <v>79</v>
      </c>
      <c r="AY104" s="21" t="s">
        <v>122</v>
      </c>
      <c r="BE104" s="200">
        <f>IF(N104="základní",J104,0)</f>
        <v>0</v>
      </c>
      <c r="BF104" s="200">
        <f>IF(N104="snížená",J104,0)</f>
        <v>0</v>
      </c>
      <c r="BG104" s="200">
        <f>IF(N104="zákl. přenesená",J104,0)</f>
        <v>0</v>
      </c>
      <c r="BH104" s="200">
        <f>IF(N104="sníž. přenesená",J104,0)</f>
        <v>0</v>
      </c>
      <c r="BI104" s="200">
        <f>IF(N104="nulová",J104,0)</f>
        <v>0</v>
      </c>
      <c r="BJ104" s="21" t="s">
        <v>77</v>
      </c>
      <c r="BK104" s="200">
        <f>ROUND(I104*H104,2)</f>
        <v>0</v>
      </c>
      <c r="BL104" s="21" t="s">
        <v>129</v>
      </c>
      <c r="BM104" s="21" t="s">
        <v>165</v>
      </c>
    </row>
    <row r="105" spans="2:65" s="1" customFormat="1" ht="27">
      <c r="B105" s="38"/>
      <c r="C105" s="60"/>
      <c r="D105" s="201" t="s">
        <v>131</v>
      </c>
      <c r="E105" s="60"/>
      <c r="F105" s="202" t="s">
        <v>166</v>
      </c>
      <c r="G105" s="60"/>
      <c r="H105" s="60"/>
      <c r="I105" s="160"/>
      <c r="J105" s="60"/>
      <c r="K105" s="60"/>
      <c r="L105" s="58"/>
      <c r="M105" s="203"/>
      <c r="N105" s="39"/>
      <c r="O105" s="39"/>
      <c r="P105" s="39"/>
      <c r="Q105" s="39"/>
      <c r="R105" s="39"/>
      <c r="S105" s="39"/>
      <c r="T105" s="75"/>
      <c r="AT105" s="21" t="s">
        <v>131</v>
      </c>
      <c r="AU105" s="21" t="s">
        <v>79</v>
      </c>
    </row>
    <row r="106" spans="2:65" s="11" customFormat="1" ht="13.5">
      <c r="B106" s="204"/>
      <c r="C106" s="205"/>
      <c r="D106" s="201" t="s">
        <v>133</v>
      </c>
      <c r="E106" s="206" t="s">
        <v>21</v>
      </c>
      <c r="F106" s="207" t="s">
        <v>167</v>
      </c>
      <c r="G106" s="205"/>
      <c r="H106" s="208">
        <v>7.84</v>
      </c>
      <c r="I106" s="209"/>
      <c r="J106" s="205"/>
      <c r="K106" s="205"/>
      <c r="L106" s="210"/>
      <c r="M106" s="211"/>
      <c r="N106" s="212"/>
      <c r="O106" s="212"/>
      <c r="P106" s="212"/>
      <c r="Q106" s="212"/>
      <c r="R106" s="212"/>
      <c r="S106" s="212"/>
      <c r="T106" s="213"/>
      <c r="AT106" s="214" t="s">
        <v>133</v>
      </c>
      <c r="AU106" s="214" t="s">
        <v>79</v>
      </c>
      <c r="AV106" s="11" t="s">
        <v>79</v>
      </c>
      <c r="AW106" s="11" t="s">
        <v>33</v>
      </c>
      <c r="AX106" s="11" t="s">
        <v>77</v>
      </c>
      <c r="AY106" s="214" t="s">
        <v>122</v>
      </c>
    </row>
    <row r="107" spans="2:65" s="1" customFormat="1" ht="22.9" customHeight="1">
      <c r="B107" s="38"/>
      <c r="C107" s="189" t="s">
        <v>168</v>
      </c>
      <c r="D107" s="189" t="s">
        <v>124</v>
      </c>
      <c r="E107" s="190" t="s">
        <v>169</v>
      </c>
      <c r="F107" s="191" t="s">
        <v>170</v>
      </c>
      <c r="G107" s="192" t="s">
        <v>153</v>
      </c>
      <c r="H107" s="193">
        <v>3.36</v>
      </c>
      <c r="I107" s="194"/>
      <c r="J107" s="195">
        <f>ROUND(I107*H107,2)</f>
        <v>0</v>
      </c>
      <c r="K107" s="191" t="s">
        <v>128</v>
      </c>
      <c r="L107" s="58"/>
      <c r="M107" s="196" t="s">
        <v>21</v>
      </c>
      <c r="N107" s="197" t="s">
        <v>40</v>
      </c>
      <c r="O107" s="39"/>
      <c r="P107" s="198">
        <f>O107*H107</f>
        <v>0</v>
      </c>
      <c r="Q107" s="198">
        <v>0</v>
      </c>
      <c r="R107" s="198">
        <f>Q107*H107</f>
        <v>0</v>
      </c>
      <c r="S107" s="198">
        <v>0</v>
      </c>
      <c r="T107" s="199">
        <f>S107*H107</f>
        <v>0</v>
      </c>
      <c r="AR107" s="21" t="s">
        <v>129</v>
      </c>
      <c r="AT107" s="21" t="s">
        <v>124</v>
      </c>
      <c r="AU107" s="21" t="s">
        <v>79</v>
      </c>
      <c r="AY107" s="21" t="s">
        <v>122</v>
      </c>
      <c r="BE107" s="200">
        <f>IF(N107="základní",J107,0)</f>
        <v>0</v>
      </c>
      <c r="BF107" s="200">
        <f>IF(N107="snížená",J107,0)</f>
        <v>0</v>
      </c>
      <c r="BG107" s="200">
        <f>IF(N107="zákl. přenesená",J107,0)</f>
        <v>0</v>
      </c>
      <c r="BH107" s="200">
        <f>IF(N107="sníž. přenesená",J107,0)</f>
        <v>0</v>
      </c>
      <c r="BI107" s="200">
        <f>IF(N107="nulová",J107,0)</f>
        <v>0</v>
      </c>
      <c r="BJ107" s="21" t="s">
        <v>77</v>
      </c>
      <c r="BK107" s="200">
        <f>ROUND(I107*H107,2)</f>
        <v>0</v>
      </c>
      <c r="BL107" s="21" t="s">
        <v>129</v>
      </c>
      <c r="BM107" s="21" t="s">
        <v>171</v>
      </c>
    </row>
    <row r="108" spans="2:65" s="1" customFormat="1" ht="54">
      <c r="B108" s="38"/>
      <c r="C108" s="60"/>
      <c r="D108" s="201" t="s">
        <v>131</v>
      </c>
      <c r="E108" s="60"/>
      <c r="F108" s="202" t="s">
        <v>172</v>
      </c>
      <c r="G108" s="60"/>
      <c r="H108" s="60"/>
      <c r="I108" s="160"/>
      <c r="J108" s="60"/>
      <c r="K108" s="60"/>
      <c r="L108" s="58"/>
      <c r="M108" s="203"/>
      <c r="N108" s="39"/>
      <c r="O108" s="39"/>
      <c r="P108" s="39"/>
      <c r="Q108" s="39"/>
      <c r="R108" s="39"/>
      <c r="S108" s="39"/>
      <c r="T108" s="75"/>
      <c r="AT108" s="21" t="s">
        <v>131</v>
      </c>
      <c r="AU108" s="21" t="s">
        <v>79</v>
      </c>
    </row>
    <row r="109" spans="2:65" s="11" customFormat="1" ht="13.5">
      <c r="B109" s="204"/>
      <c r="C109" s="205"/>
      <c r="D109" s="201" t="s">
        <v>133</v>
      </c>
      <c r="E109" s="206" t="s">
        <v>21</v>
      </c>
      <c r="F109" s="207" t="s">
        <v>173</v>
      </c>
      <c r="G109" s="205"/>
      <c r="H109" s="208">
        <v>3.36</v>
      </c>
      <c r="I109" s="209"/>
      <c r="J109" s="205"/>
      <c r="K109" s="205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133</v>
      </c>
      <c r="AU109" s="214" t="s">
        <v>79</v>
      </c>
      <c r="AV109" s="11" t="s">
        <v>79</v>
      </c>
      <c r="AW109" s="11" t="s">
        <v>33</v>
      </c>
      <c r="AX109" s="11" t="s">
        <v>77</v>
      </c>
      <c r="AY109" s="214" t="s">
        <v>122</v>
      </c>
    </row>
    <row r="110" spans="2:65" s="1" customFormat="1" ht="14.45" customHeight="1">
      <c r="B110" s="38"/>
      <c r="C110" s="215" t="s">
        <v>174</v>
      </c>
      <c r="D110" s="215" t="s">
        <v>175</v>
      </c>
      <c r="E110" s="216" t="s">
        <v>176</v>
      </c>
      <c r="F110" s="217" t="s">
        <v>177</v>
      </c>
      <c r="G110" s="218" t="s">
        <v>178</v>
      </c>
      <c r="H110" s="219">
        <v>6.72</v>
      </c>
      <c r="I110" s="220"/>
      <c r="J110" s="221">
        <f>ROUND(I110*H110,2)</f>
        <v>0</v>
      </c>
      <c r="K110" s="217" t="s">
        <v>128</v>
      </c>
      <c r="L110" s="222"/>
      <c r="M110" s="223" t="s">
        <v>21</v>
      </c>
      <c r="N110" s="224" t="s">
        <v>40</v>
      </c>
      <c r="O110" s="39"/>
      <c r="P110" s="198">
        <f>O110*H110</f>
        <v>0</v>
      </c>
      <c r="Q110" s="198">
        <v>1</v>
      </c>
      <c r="R110" s="198">
        <f>Q110*H110</f>
        <v>6.72</v>
      </c>
      <c r="S110" s="198">
        <v>0</v>
      </c>
      <c r="T110" s="199">
        <f>S110*H110</f>
        <v>0</v>
      </c>
      <c r="AR110" s="21" t="s">
        <v>168</v>
      </c>
      <c r="AT110" s="21" t="s">
        <v>175</v>
      </c>
      <c r="AU110" s="21" t="s">
        <v>79</v>
      </c>
      <c r="AY110" s="21" t="s">
        <v>122</v>
      </c>
      <c r="BE110" s="200">
        <f>IF(N110="základní",J110,0)</f>
        <v>0</v>
      </c>
      <c r="BF110" s="200">
        <f>IF(N110="snížená",J110,0)</f>
        <v>0</v>
      </c>
      <c r="BG110" s="200">
        <f>IF(N110="zákl. přenesená",J110,0)</f>
        <v>0</v>
      </c>
      <c r="BH110" s="200">
        <f>IF(N110="sníž. přenesená",J110,0)</f>
        <v>0</v>
      </c>
      <c r="BI110" s="200">
        <f>IF(N110="nulová",J110,0)</f>
        <v>0</v>
      </c>
      <c r="BJ110" s="21" t="s">
        <v>77</v>
      </c>
      <c r="BK110" s="200">
        <f>ROUND(I110*H110,2)</f>
        <v>0</v>
      </c>
      <c r="BL110" s="21" t="s">
        <v>129</v>
      </c>
      <c r="BM110" s="21" t="s">
        <v>179</v>
      </c>
    </row>
    <row r="111" spans="2:65" s="1" customFormat="1" ht="13.5">
      <c r="B111" s="38"/>
      <c r="C111" s="60"/>
      <c r="D111" s="201" t="s">
        <v>131</v>
      </c>
      <c r="E111" s="60"/>
      <c r="F111" s="202" t="s">
        <v>180</v>
      </c>
      <c r="G111" s="60"/>
      <c r="H111" s="60"/>
      <c r="I111" s="160"/>
      <c r="J111" s="60"/>
      <c r="K111" s="60"/>
      <c r="L111" s="58"/>
      <c r="M111" s="203"/>
      <c r="N111" s="39"/>
      <c r="O111" s="39"/>
      <c r="P111" s="39"/>
      <c r="Q111" s="39"/>
      <c r="R111" s="39"/>
      <c r="S111" s="39"/>
      <c r="T111" s="75"/>
      <c r="AT111" s="21" t="s">
        <v>131</v>
      </c>
      <c r="AU111" s="21" t="s">
        <v>79</v>
      </c>
    </row>
    <row r="112" spans="2:65" s="11" customFormat="1" ht="13.5">
      <c r="B112" s="204"/>
      <c r="C112" s="205"/>
      <c r="D112" s="201" t="s">
        <v>133</v>
      </c>
      <c r="E112" s="205"/>
      <c r="F112" s="207" t="s">
        <v>181</v>
      </c>
      <c r="G112" s="205"/>
      <c r="H112" s="208">
        <v>6.72</v>
      </c>
      <c r="I112" s="209"/>
      <c r="J112" s="205"/>
      <c r="K112" s="205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133</v>
      </c>
      <c r="AU112" s="214" t="s">
        <v>79</v>
      </c>
      <c r="AV112" s="11" t="s">
        <v>79</v>
      </c>
      <c r="AW112" s="11" t="s">
        <v>6</v>
      </c>
      <c r="AX112" s="11" t="s">
        <v>77</v>
      </c>
      <c r="AY112" s="214" t="s">
        <v>122</v>
      </c>
    </row>
    <row r="113" spans="2:65" s="10" customFormat="1" ht="29.85" customHeight="1">
      <c r="B113" s="173"/>
      <c r="C113" s="174"/>
      <c r="D113" s="175" t="s">
        <v>68</v>
      </c>
      <c r="E113" s="187" t="s">
        <v>129</v>
      </c>
      <c r="F113" s="187" t="s">
        <v>182</v>
      </c>
      <c r="G113" s="174"/>
      <c r="H113" s="174"/>
      <c r="I113" s="177"/>
      <c r="J113" s="188">
        <f>BK113</f>
        <v>0</v>
      </c>
      <c r="K113" s="174"/>
      <c r="L113" s="179"/>
      <c r="M113" s="180"/>
      <c r="N113" s="181"/>
      <c r="O113" s="181"/>
      <c r="P113" s="182">
        <f>SUM(P114:P116)</f>
        <v>0</v>
      </c>
      <c r="Q113" s="181"/>
      <c r="R113" s="182">
        <f>SUM(R114:R116)</f>
        <v>0</v>
      </c>
      <c r="S113" s="181"/>
      <c r="T113" s="183">
        <f>SUM(T114:T116)</f>
        <v>0</v>
      </c>
      <c r="AR113" s="184" t="s">
        <v>77</v>
      </c>
      <c r="AT113" s="185" t="s">
        <v>68</v>
      </c>
      <c r="AU113" s="185" t="s">
        <v>77</v>
      </c>
      <c r="AY113" s="184" t="s">
        <v>122</v>
      </c>
      <c r="BK113" s="186">
        <f>SUM(BK114:BK116)</f>
        <v>0</v>
      </c>
    </row>
    <row r="114" spans="2:65" s="1" customFormat="1" ht="14.45" customHeight="1">
      <c r="B114" s="38"/>
      <c r="C114" s="189" t="s">
        <v>183</v>
      </c>
      <c r="D114" s="189" t="s">
        <v>124</v>
      </c>
      <c r="E114" s="190" t="s">
        <v>184</v>
      </c>
      <c r="F114" s="191" t="s">
        <v>185</v>
      </c>
      <c r="G114" s="192" t="s">
        <v>153</v>
      </c>
      <c r="H114" s="193">
        <v>1.1200000000000001</v>
      </c>
      <c r="I114" s="194"/>
      <c r="J114" s="195">
        <f>ROUND(I114*H114,2)</f>
        <v>0</v>
      </c>
      <c r="K114" s="191" t="s">
        <v>128</v>
      </c>
      <c r="L114" s="58"/>
      <c r="M114" s="196" t="s">
        <v>21</v>
      </c>
      <c r="N114" s="197" t="s">
        <v>40</v>
      </c>
      <c r="O114" s="39"/>
      <c r="P114" s="198">
        <f>O114*H114</f>
        <v>0</v>
      </c>
      <c r="Q114" s="198">
        <v>0</v>
      </c>
      <c r="R114" s="198">
        <f>Q114*H114</f>
        <v>0</v>
      </c>
      <c r="S114" s="198">
        <v>0</v>
      </c>
      <c r="T114" s="199">
        <f>S114*H114</f>
        <v>0</v>
      </c>
      <c r="AR114" s="21" t="s">
        <v>129</v>
      </c>
      <c r="AT114" s="21" t="s">
        <v>124</v>
      </c>
      <c r="AU114" s="21" t="s">
        <v>79</v>
      </c>
      <c r="AY114" s="21" t="s">
        <v>122</v>
      </c>
      <c r="BE114" s="200">
        <f>IF(N114="základní",J114,0)</f>
        <v>0</v>
      </c>
      <c r="BF114" s="200">
        <f>IF(N114="snížená",J114,0)</f>
        <v>0</v>
      </c>
      <c r="BG114" s="200">
        <f>IF(N114="zákl. přenesená",J114,0)</f>
        <v>0</v>
      </c>
      <c r="BH114" s="200">
        <f>IF(N114="sníž. přenesená",J114,0)</f>
        <v>0</v>
      </c>
      <c r="BI114" s="200">
        <f>IF(N114="nulová",J114,0)</f>
        <v>0</v>
      </c>
      <c r="BJ114" s="21" t="s">
        <v>77</v>
      </c>
      <c r="BK114" s="200">
        <f>ROUND(I114*H114,2)</f>
        <v>0</v>
      </c>
      <c r="BL114" s="21" t="s">
        <v>129</v>
      </c>
      <c r="BM114" s="21" t="s">
        <v>186</v>
      </c>
    </row>
    <row r="115" spans="2:65" s="1" customFormat="1" ht="27">
      <c r="B115" s="38"/>
      <c r="C115" s="60"/>
      <c r="D115" s="201" t="s">
        <v>131</v>
      </c>
      <c r="E115" s="60"/>
      <c r="F115" s="202" t="s">
        <v>187</v>
      </c>
      <c r="G115" s="60"/>
      <c r="H115" s="60"/>
      <c r="I115" s="160"/>
      <c r="J115" s="60"/>
      <c r="K115" s="60"/>
      <c r="L115" s="58"/>
      <c r="M115" s="203"/>
      <c r="N115" s="39"/>
      <c r="O115" s="39"/>
      <c r="P115" s="39"/>
      <c r="Q115" s="39"/>
      <c r="R115" s="39"/>
      <c r="S115" s="39"/>
      <c r="T115" s="75"/>
      <c r="AT115" s="21" t="s">
        <v>131</v>
      </c>
      <c r="AU115" s="21" t="s">
        <v>79</v>
      </c>
    </row>
    <row r="116" spans="2:65" s="11" customFormat="1" ht="13.5">
      <c r="B116" s="204"/>
      <c r="C116" s="205"/>
      <c r="D116" s="201" t="s">
        <v>133</v>
      </c>
      <c r="E116" s="206" t="s">
        <v>21</v>
      </c>
      <c r="F116" s="207" t="s">
        <v>188</v>
      </c>
      <c r="G116" s="205"/>
      <c r="H116" s="208">
        <v>1.1200000000000001</v>
      </c>
      <c r="I116" s="209"/>
      <c r="J116" s="205"/>
      <c r="K116" s="205"/>
      <c r="L116" s="210"/>
      <c r="M116" s="211"/>
      <c r="N116" s="212"/>
      <c r="O116" s="212"/>
      <c r="P116" s="212"/>
      <c r="Q116" s="212"/>
      <c r="R116" s="212"/>
      <c r="S116" s="212"/>
      <c r="T116" s="213"/>
      <c r="AT116" s="214" t="s">
        <v>133</v>
      </c>
      <c r="AU116" s="214" t="s">
        <v>79</v>
      </c>
      <c r="AV116" s="11" t="s">
        <v>79</v>
      </c>
      <c r="AW116" s="11" t="s">
        <v>33</v>
      </c>
      <c r="AX116" s="11" t="s">
        <v>77</v>
      </c>
      <c r="AY116" s="214" t="s">
        <v>122</v>
      </c>
    </row>
    <row r="117" spans="2:65" s="10" customFormat="1" ht="29.85" customHeight="1">
      <c r="B117" s="173"/>
      <c r="C117" s="174"/>
      <c r="D117" s="175" t="s">
        <v>68</v>
      </c>
      <c r="E117" s="187" t="s">
        <v>150</v>
      </c>
      <c r="F117" s="187" t="s">
        <v>189</v>
      </c>
      <c r="G117" s="174"/>
      <c r="H117" s="174"/>
      <c r="I117" s="177"/>
      <c r="J117" s="188">
        <f>BK117</f>
        <v>0</v>
      </c>
      <c r="K117" s="174"/>
      <c r="L117" s="179"/>
      <c r="M117" s="180"/>
      <c r="N117" s="181"/>
      <c r="O117" s="181"/>
      <c r="P117" s="182">
        <f>SUM(P118:P126)</f>
        <v>0</v>
      </c>
      <c r="Q117" s="181"/>
      <c r="R117" s="182">
        <f>SUM(R118:R126)</f>
        <v>7.1179199999999998</v>
      </c>
      <c r="S117" s="181"/>
      <c r="T117" s="183">
        <f>SUM(T118:T126)</f>
        <v>0</v>
      </c>
      <c r="AR117" s="184" t="s">
        <v>77</v>
      </c>
      <c r="AT117" s="185" t="s">
        <v>68</v>
      </c>
      <c r="AU117" s="185" t="s">
        <v>77</v>
      </c>
      <c r="AY117" s="184" t="s">
        <v>122</v>
      </c>
      <c r="BK117" s="186">
        <f>SUM(BK118:BK126)</f>
        <v>0</v>
      </c>
    </row>
    <row r="118" spans="2:65" s="1" customFormat="1" ht="22.9" customHeight="1">
      <c r="B118" s="38"/>
      <c r="C118" s="189" t="s">
        <v>190</v>
      </c>
      <c r="D118" s="189" t="s">
        <v>124</v>
      </c>
      <c r="E118" s="190" t="s">
        <v>191</v>
      </c>
      <c r="F118" s="191" t="s">
        <v>192</v>
      </c>
      <c r="G118" s="192" t="s">
        <v>127</v>
      </c>
      <c r="H118" s="193">
        <v>11.2</v>
      </c>
      <c r="I118" s="194"/>
      <c r="J118" s="195">
        <f>ROUND(I118*H118,2)</f>
        <v>0</v>
      </c>
      <c r="K118" s="191" t="s">
        <v>128</v>
      </c>
      <c r="L118" s="58"/>
      <c r="M118" s="196" t="s">
        <v>21</v>
      </c>
      <c r="N118" s="197" t="s">
        <v>40</v>
      </c>
      <c r="O118" s="39"/>
      <c r="P118" s="198">
        <f>O118*H118</f>
        <v>0</v>
      </c>
      <c r="Q118" s="198">
        <v>0.48089999999999999</v>
      </c>
      <c r="R118" s="198">
        <f>Q118*H118</f>
        <v>5.3860799999999998</v>
      </c>
      <c r="S118" s="198">
        <v>0</v>
      </c>
      <c r="T118" s="199">
        <f>S118*H118</f>
        <v>0</v>
      </c>
      <c r="AR118" s="21" t="s">
        <v>129</v>
      </c>
      <c r="AT118" s="21" t="s">
        <v>124</v>
      </c>
      <c r="AU118" s="21" t="s">
        <v>79</v>
      </c>
      <c r="AY118" s="21" t="s">
        <v>122</v>
      </c>
      <c r="BE118" s="200">
        <f>IF(N118="základní",J118,0)</f>
        <v>0</v>
      </c>
      <c r="BF118" s="200">
        <f>IF(N118="snížená",J118,0)</f>
        <v>0</v>
      </c>
      <c r="BG118" s="200">
        <f>IF(N118="zákl. přenesená",J118,0)</f>
        <v>0</v>
      </c>
      <c r="BH118" s="200">
        <f>IF(N118="sníž. přenesená",J118,0)</f>
        <v>0</v>
      </c>
      <c r="BI118" s="200">
        <f>IF(N118="nulová",J118,0)</f>
        <v>0</v>
      </c>
      <c r="BJ118" s="21" t="s">
        <v>77</v>
      </c>
      <c r="BK118" s="200">
        <f>ROUND(I118*H118,2)</f>
        <v>0</v>
      </c>
      <c r="BL118" s="21" t="s">
        <v>129</v>
      </c>
      <c r="BM118" s="21" t="s">
        <v>193</v>
      </c>
    </row>
    <row r="119" spans="2:65" s="1" customFormat="1" ht="27">
      <c r="B119" s="38"/>
      <c r="C119" s="60"/>
      <c r="D119" s="201" t="s">
        <v>131</v>
      </c>
      <c r="E119" s="60"/>
      <c r="F119" s="202" t="s">
        <v>194</v>
      </c>
      <c r="G119" s="60"/>
      <c r="H119" s="60"/>
      <c r="I119" s="160"/>
      <c r="J119" s="60"/>
      <c r="K119" s="60"/>
      <c r="L119" s="58"/>
      <c r="M119" s="203"/>
      <c r="N119" s="39"/>
      <c r="O119" s="39"/>
      <c r="P119" s="39"/>
      <c r="Q119" s="39"/>
      <c r="R119" s="39"/>
      <c r="S119" s="39"/>
      <c r="T119" s="75"/>
      <c r="AT119" s="21" t="s">
        <v>131</v>
      </c>
      <c r="AU119" s="21" t="s">
        <v>79</v>
      </c>
    </row>
    <row r="120" spans="2:65" s="11" customFormat="1" ht="13.5">
      <c r="B120" s="204"/>
      <c r="C120" s="205"/>
      <c r="D120" s="201" t="s">
        <v>133</v>
      </c>
      <c r="E120" s="206" t="s">
        <v>21</v>
      </c>
      <c r="F120" s="207" t="s">
        <v>195</v>
      </c>
      <c r="G120" s="205"/>
      <c r="H120" s="208">
        <v>11.2</v>
      </c>
      <c r="I120" s="209"/>
      <c r="J120" s="205"/>
      <c r="K120" s="205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133</v>
      </c>
      <c r="AU120" s="214" t="s">
        <v>79</v>
      </c>
      <c r="AV120" s="11" t="s">
        <v>79</v>
      </c>
      <c r="AW120" s="11" t="s">
        <v>33</v>
      </c>
      <c r="AX120" s="11" t="s">
        <v>77</v>
      </c>
      <c r="AY120" s="214" t="s">
        <v>122</v>
      </c>
    </row>
    <row r="121" spans="2:65" s="1" customFormat="1" ht="22.9" customHeight="1">
      <c r="B121" s="38"/>
      <c r="C121" s="189" t="s">
        <v>196</v>
      </c>
      <c r="D121" s="189" t="s">
        <v>124</v>
      </c>
      <c r="E121" s="190" t="s">
        <v>197</v>
      </c>
      <c r="F121" s="191" t="s">
        <v>198</v>
      </c>
      <c r="G121" s="192" t="s">
        <v>127</v>
      </c>
      <c r="H121" s="193">
        <v>4</v>
      </c>
      <c r="I121" s="194"/>
      <c r="J121" s="195">
        <f>ROUND(I121*H121,2)</f>
        <v>0</v>
      </c>
      <c r="K121" s="191" t="s">
        <v>128</v>
      </c>
      <c r="L121" s="58"/>
      <c r="M121" s="196" t="s">
        <v>21</v>
      </c>
      <c r="N121" s="197" t="s">
        <v>40</v>
      </c>
      <c r="O121" s="39"/>
      <c r="P121" s="198">
        <f>O121*H121</f>
        <v>0</v>
      </c>
      <c r="Q121" s="198">
        <v>0.12966</v>
      </c>
      <c r="R121" s="198">
        <f>Q121*H121</f>
        <v>0.51863999999999999</v>
      </c>
      <c r="S121" s="198">
        <v>0</v>
      </c>
      <c r="T121" s="199">
        <f>S121*H121</f>
        <v>0</v>
      </c>
      <c r="AR121" s="21" t="s">
        <v>129</v>
      </c>
      <c r="AT121" s="21" t="s">
        <v>124</v>
      </c>
      <c r="AU121" s="21" t="s">
        <v>79</v>
      </c>
      <c r="AY121" s="21" t="s">
        <v>122</v>
      </c>
      <c r="BE121" s="200">
        <f>IF(N121="základní",J121,0)</f>
        <v>0</v>
      </c>
      <c r="BF121" s="200">
        <f>IF(N121="snížená",J121,0)</f>
        <v>0</v>
      </c>
      <c r="BG121" s="200">
        <f>IF(N121="zákl. přenesená",J121,0)</f>
        <v>0</v>
      </c>
      <c r="BH121" s="200">
        <f>IF(N121="sníž. přenesená",J121,0)</f>
        <v>0</v>
      </c>
      <c r="BI121" s="200">
        <f>IF(N121="nulová",J121,0)</f>
        <v>0</v>
      </c>
      <c r="BJ121" s="21" t="s">
        <v>77</v>
      </c>
      <c r="BK121" s="200">
        <f>ROUND(I121*H121,2)</f>
        <v>0</v>
      </c>
      <c r="BL121" s="21" t="s">
        <v>129</v>
      </c>
      <c r="BM121" s="21" t="s">
        <v>199</v>
      </c>
    </row>
    <row r="122" spans="2:65" s="1" customFormat="1" ht="27">
      <c r="B122" s="38"/>
      <c r="C122" s="60"/>
      <c r="D122" s="201" t="s">
        <v>131</v>
      </c>
      <c r="E122" s="60"/>
      <c r="F122" s="202" t="s">
        <v>200</v>
      </c>
      <c r="G122" s="60"/>
      <c r="H122" s="60"/>
      <c r="I122" s="160"/>
      <c r="J122" s="60"/>
      <c r="K122" s="60"/>
      <c r="L122" s="58"/>
      <c r="M122" s="203"/>
      <c r="N122" s="39"/>
      <c r="O122" s="39"/>
      <c r="P122" s="39"/>
      <c r="Q122" s="39"/>
      <c r="R122" s="39"/>
      <c r="S122" s="39"/>
      <c r="T122" s="75"/>
      <c r="AT122" s="21" t="s">
        <v>131</v>
      </c>
      <c r="AU122" s="21" t="s">
        <v>79</v>
      </c>
    </row>
    <row r="123" spans="2:65" s="11" customFormat="1" ht="13.5">
      <c r="B123" s="204"/>
      <c r="C123" s="205"/>
      <c r="D123" s="201" t="s">
        <v>133</v>
      </c>
      <c r="E123" s="206" t="s">
        <v>21</v>
      </c>
      <c r="F123" s="207" t="s">
        <v>201</v>
      </c>
      <c r="G123" s="205"/>
      <c r="H123" s="208">
        <v>4</v>
      </c>
      <c r="I123" s="209"/>
      <c r="J123" s="205"/>
      <c r="K123" s="205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133</v>
      </c>
      <c r="AU123" s="214" t="s">
        <v>79</v>
      </c>
      <c r="AV123" s="11" t="s">
        <v>79</v>
      </c>
      <c r="AW123" s="11" t="s">
        <v>33</v>
      </c>
      <c r="AX123" s="11" t="s">
        <v>77</v>
      </c>
      <c r="AY123" s="214" t="s">
        <v>122</v>
      </c>
    </row>
    <row r="124" spans="2:65" s="1" customFormat="1" ht="22.9" customHeight="1">
      <c r="B124" s="38"/>
      <c r="C124" s="189" t="s">
        <v>202</v>
      </c>
      <c r="D124" s="189" t="s">
        <v>124</v>
      </c>
      <c r="E124" s="190" t="s">
        <v>203</v>
      </c>
      <c r="F124" s="191" t="s">
        <v>204</v>
      </c>
      <c r="G124" s="192" t="s">
        <v>127</v>
      </c>
      <c r="H124" s="193">
        <v>14.4</v>
      </c>
      <c r="I124" s="194"/>
      <c r="J124" s="195">
        <f>ROUND(I124*H124,2)</f>
        <v>0</v>
      </c>
      <c r="K124" s="191" t="s">
        <v>128</v>
      </c>
      <c r="L124" s="58"/>
      <c r="M124" s="196" t="s">
        <v>21</v>
      </c>
      <c r="N124" s="197" t="s">
        <v>40</v>
      </c>
      <c r="O124" s="39"/>
      <c r="P124" s="198">
        <f>O124*H124</f>
        <v>0</v>
      </c>
      <c r="Q124" s="198">
        <v>8.4250000000000005E-2</v>
      </c>
      <c r="R124" s="198">
        <f>Q124*H124</f>
        <v>1.2132000000000001</v>
      </c>
      <c r="S124" s="198">
        <v>0</v>
      </c>
      <c r="T124" s="199">
        <f>S124*H124</f>
        <v>0</v>
      </c>
      <c r="AR124" s="21" t="s">
        <v>129</v>
      </c>
      <c r="AT124" s="21" t="s">
        <v>124</v>
      </c>
      <c r="AU124" s="21" t="s">
        <v>79</v>
      </c>
      <c r="AY124" s="21" t="s">
        <v>122</v>
      </c>
      <c r="BE124" s="200">
        <f>IF(N124="základní",J124,0)</f>
        <v>0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21" t="s">
        <v>77</v>
      </c>
      <c r="BK124" s="200">
        <f>ROUND(I124*H124,2)</f>
        <v>0</v>
      </c>
      <c r="BL124" s="21" t="s">
        <v>129</v>
      </c>
      <c r="BM124" s="21" t="s">
        <v>205</v>
      </c>
    </row>
    <row r="125" spans="2:65" s="1" customFormat="1" ht="54">
      <c r="B125" s="38"/>
      <c r="C125" s="60"/>
      <c r="D125" s="201" t="s">
        <v>131</v>
      </c>
      <c r="E125" s="60"/>
      <c r="F125" s="202" t="s">
        <v>206</v>
      </c>
      <c r="G125" s="60"/>
      <c r="H125" s="60"/>
      <c r="I125" s="160"/>
      <c r="J125" s="60"/>
      <c r="K125" s="60"/>
      <c r="L125" s="58"/>
      <c r="M125" s="203"/>
      <c r="N125" s="39"/>
      <c r="O125" s="39"/>
      <c r="P125" s="39"/>
      <c r="Q125" s="39"/>
      <c r="R125" s="39"/>
      <c r="S125" s="39"/>
      <c r="T125" s="75"/>
      <c r="AT125" s="21" t="s">
        <v>131</v>
      </c>
      <c r="AU125" s="21" t="s">
        <v>79</v>
      </c>
    </row>
    <row r="126" spans="2:65" s="11" customFormat="1" ht="13.5">
      <c r="B126" s="204"/>
      <c r="C126" s="205"/>
      <c r="D126" s="201" t="s">
        <v>133</v>
      </c>
      <c r="E126" s="206" t="s">
        <v>21</v>
      </c>
      <c r="F126" s="207" t="s">
        <v>207</v>
      </c>
      <c r="G126" s="205"/>
      <c r="H126" s="208">
        <v>14.4</v>
      </c>
      <c r="I126" s="209"/>
      <c r="J126" s="205"/>
      <c r="K126" s="205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133</v>
      </c>
      <c r="AU126" s="214" t="s">
        <v>79</v>
      </c>
      <c r="AV126" s="11" t="s">
        <v>79</v>
      </c>
      <c r="AW126" s="11" t="s">
        <v>33</v>
      </c>
      <c r="AX126" s="11" t="s">
        <v>77</v>
      </c>
      <c r="AY126" s="214" t="s">
        <v>122</v>
      </c>
    </row>
    <row r="127" spans="2:65" s="10" customFormat="1" ht="29.85" customHeight="1">
      <c r="B127" s="173"/>
      <c r="C127" s="174"/>
      <c r="D127" s="175" t="s">
        <v>68</v>
      </c>
      <c r="E127" s="187" t="s">
        <v>168</v>
      </c>
      <c r="F127" s="187" t="s">
        <v>208</v>
      </c>
      <c r="G127" s="174"/>
      <c r="H127" s="174"/>
      <c r="I127" s="177"/>
      <c r="J127" s="188">
        <f>BK127</f>
        <v>0</v>
      </c>
      <c r="K127" s="174"/>
      <c r="L127" s="179"/>
      <c r="M127" s="180"/>
      <c r="N127" s="181"/>
      <c r="O127" s="181"/>
      <c r="P127" s="182">
        <f>SUM(P128:P162)</f>
        <v>0</v>
      </c>
      <c r="Q127" s="181"/>
      <c r="R127" s="182">
        <f>SUM(R128:R162)</f>
        <v>0.18194999999999997</v>
      </c>
      <c r="S127" s="181"/>
      <c r="T127" s="183">
        <f>SUM(T128:T162)</f>
        <v>0</v>
      </c>
      <c r="AR127" s="184" t="s">
        <v>77</v>
      </c>
      <c r="AT127" s="185" t="s">
        <v>68</v>
      </c>
      <c r="AU127" s="185" t="s">
        <v>77</v>
      </c>
      <c r="AY127" s="184" t="s">
        <v>122</v>
      </c>
      <c r="BK127" s="186">
        <f>SUM(BK128:BK162)</f>
        <v>0</v>
      </c>
    </row>
    <row r="128" spans="2:65" s="1" customFormat="1" ht="22.9" customHeight="1">
      <c r="B128" s="38"/>
      <c r="C128" s="189" t="s">
        <v>209</v>
      </c>
      <c r="D128" s="189" t="s">
        <v>124</v>
      </c>
      <c r="E128" s="190" t="s">
        <v>210</v>
      </c>
      <c r="F128" s="191" t="s">
        <v>211</v>
      </c>
      <c r="G128" s="192" t="s">
        <v>147</v>
      </c>
      <c r="H128" s="193">
        <v>15</v>
      </c>
      <c r="I128" s="194"/>
      <c r="J128" s="195">
        <f>ROUND(I128*H128,2)</f>
        <v>0</v>
      </c>
      <c r="K128" s="191" t="s">
        <v>128</v>
      </c>
      <c r="L128" s="58"/>
      <c r="M128" s="196" t="s">
        <v>21</v>
      </c>
      <c r="N128" s="197" t="s">
        <v>40</v>
      </c>
      <c r="O128" s="39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AR128" s="21" t="s">
        <v>129</v>
      </c>
      <c r="AT128" s="21" t="s">
        <v>124</v>
      </c>
      <c r="AU128" s="21" t="s">
        <v>79</v>
      </c>
      <c r="AY128" s="21" t="s">
        <v>122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21" t="s">
        <v>77</v>
      </c>
      <c r="BK128" s="200">
        <f>ROUND(I128*H128,2)</f>
        <v>0</v>
      </c>
      <c r="BL128" s="21" t="s">
        <v>129</v>
      </c>
      <c r="BM128" s="21" t="s">
        <v>212</v>
      </c>
    </row>
    <row r="129" spans="2:65" s="1" customFormat="1" ht="27">
      <c r="B129" s="38"/>
      <c r="C129" s="60"/>
      <c r="D129" s="201" t="s">
        <v>131</v>
      </c>
      <c r="E129" s="60"/>
      <c r="F129" s="202" t="s">
        <v>213</v>
      </c>
      <c r="G129" s="60"/>
      <c r="H129" s="60"/>
      <c r="I129" s="160"/>
      <c r="J129" s="60"/>
      <c r="K129" s="60"/>
      <c r="L129" s="58"/>
      <c r="M129" s="203"/>
      <c r="N129" s="39"/>
      <c r="O129" s="39"/>
      <c r="P129" s="39"/>
      <c r="Q129" s="39"/>
      <c r="R129" s="39"/>
      <c r="S129" s="39"/>
      <c r="T129" s="75"/>
      <c r="AT129" s="21" t="s">
        <v>131</v>
      </c>
      <c r="AU129" s="21" t="s">
        <v>79</v>
      </c>
    </row>
    <row r="130" spans="2:65" s="11" customFormat="1" ht="13.5">
      <c r="B130" s="204"/>
      <c r="C130" s="205"/>
      <c r="D130" s="201" t="s">
        <v>133</v>
      </c>
      <c r="E130" s="206" t="s">
        <v>21</v>
      </c>
      <c r="F130" s="207" t="s">
        <v>214</v>
      </c>
      <c r="G130" s="205"/>
      <c r="H130" s="208">
        <v>15</v>
      </c>
      <c r="I130" s="209"/>
      <c r="J130" s="205"/>
      <c r="K130" s="205"/>
      <c r="L130" s="210"/>
      <c r="M130" s="211"/>
      <c r="N130" s="212"/>
      <c r="O130" s="212"/>
      <c r="P130" s="212"/>
      <c r="Q130" s="212"/>
      <c r="R130" s="212"/>
      <c r="S130" s="212"/>
      <c r="T130" s="213"/>
      <c r="AT130" s="214" t="s">
        <v>133</v>
      </c>
      <c r="AU130" s="214" t="s">
        <v>79</v>
      </c>
      <c r="AV130" s="11" t="s">
        <v>79</v>
      </c>
      <c r="AW130" s="11" t="s">
        <v>33</v>
      </c>
      <c r="AX130" s="11" t="s">
        <v>77</v>
      </c>
      <c r="AY130" s="214" t="s">
        <v>122</v>
      </c>
    </row>
    <row r="131" spans="2:65" s="1" customFormat="1" ht="22.9" customHeight="1">
      <c r="B131" s="38"/>
      <c r="C131" s="215" t="s">
        <v>10</v>
      </c>
      <c r="D131" s="215" t="s">
        <v>175</v>
      </c>
      <c r="E131" s="216" t="s">
        <v>215</v>
      </c>
      <c r="F131" s="217" t="s">
        <v>216</v>
      </c>
      <c r="G131" s="218" t="s">
        <v>147</v>
      </c>
      <c r="H131" s="219">
        <v>15</v>
      </c>
      <c r="I131" s="220"/>
      <c r="J131" s="221">
        <f>ROUND(I131*H131,2)</f>
        <v>0</v>
      </c>
      <c r="K131" s="217" t="s">
        <v>128</v>
      </c>
      <c r="L131" s="222"/>
      <c r="M131" s="223" t="s">
        <v>21</v>
      </c>
      <c r="N131" s="224" t="s">
        <v>40</v>
      </c>
      <c r="O131" s="39"/>
      <c r="P131" s="198">
        <f>O131*H131</f>
        <v>0</v>
      </c>
      <c r="Q131" s="198">
        <v>1.06E-3</v>
      </c>
      <c r="R131" s="198">
        <f>Q131*H131</f>
        <v>1.5900000000000001E-2</v>
      </c>
      <c r="S131" s="198">
        <v>0</v>
      </c>
      <c r="T131" s="199">
        <f>S131*H131</f>
        <v>0</v>
      </c>
      <c r="AR131" s="21" t="s">
        <v>168</v>
      </c>
      <c r="AT131" s="21" t="s">
        <v>175</v>
      </c>
      <c r="AU131" s="21" t="s">
        <v>79</v>
      </c>
      <c r="AY131" s="21" t="s">
        <v>122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21" t="s">
        <v>77</v>
      </c>
      <c r="BK131" s="200">
        <f>ROUND(I131*H131,2)</f>
        <v>0</v>
      </c>
      <c r="BL131" s="21" t="s">
        <v>129</v>
      </c>
      <c r="BM131" s="21" t="s">
        <v>217</v>
      </c>
    </row>
    <row r="132" spans="2:65" s="1" customFormat="1" ht="13.5">
      <c r="B132" s="38"/>
      <c r="C132" s="60"/>
      <c r="D132" s="201" t="s">
        <v>131</v>
      </c>
      <c r="E132" s="60"/>
      <c r="F132" s="202" t="s">
        <v>216</v>
      </c>
      <c r="G132" s="60"/>
      <c r="H132" s="60"/>
      <c r="I132" s="160"/>
      <c r="J132" s="60"/>
      <c r="K132" s="60"/>
      <c r="L132" s="58"/>
      <c r="M132" s="203"/>
      <c r="N132" s="39"/>
      <c r="O132" s="39"/>
      <c r="P132" s="39"/>
      <c r="Q132" s="39"/>
      <c r="R132" s="39"/>
      <c r="S132" s="39"/>
      <c r="T132" s="75"/>
      <c r="AT132" s="21" t="s">
        <v>131</v>
      </c>
      <c r="AU132" s="21" t="s">
        <v>79</v>
      </c>
    </row>
    <row r="133" spans="2:65" s="1" customFormat="1" ht="14.45" customHeight="1">
      <c r="B133" s="38"/>
      <c r="C133" s="189" t="s">
        <v>218</v>
      </c>
      <c r="D133" s="189" t="s">
        <v>124</v>
      </c>
      <c r="E133" s="190" t="s">
        <v>219</v>
      </c>
      <c r="F133" s="191" t="s">
        <v>220</v>
      </c>
      <c r="G133" s="192" t="s">
        <v>221</v>
      </c>
      <c r="H133" s="193">
        <v>2</v>
      </c>
      <c r="I133" s="194"/>
      <c r="J133" s="195">
        <f>ROUND(I133*H133,2)</f>
        <v>0</v>
      </c>
      <c r="K133" s="191" t="s">
        <v>128</v>
      </c>
      <c r="L133" s="58"/>
      <c r="M133" s="196" t="s">
        <v>21</v>
      </c>
      <c r="N133" s="197" t="s">
        <v>40</v>
      </c>
      <c r="O133" s="39"/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AR133" s="21" t="s">
        <v>129</v>
      </c>
      <c r="AT133" s="21" t="s">
        <v>124</v>
      </c>
      <c r="AU133" s="21" t="s">
        <v>79</v>
      </c>
      <c r="AY133" s="21" t="s">
        <v>122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21" t="s">
        <v>77</v>
      </c>
      <c r="BK133" s="200">
        <f>ROUND(I133*H133,2)</f>
        <v>0</v>
      </c>
      <c r="BL133" s="21" t="s">
        <v>129</v>
      </c>
      <c r="BM133" s="21" t="s">
        <v>222</v>
      </c>
    </row>
    <row r="134" spans="2:65" s="1" customFormat="1" ht="27">
      <c r="B134" s="38"/>
      <c r="C134" s="60"/>
      <c r="D134" s="201" t="s">
        <v>131</v>
      </c>
      <c r="E134" s="60"/>
      <c r="F134" s="202" t="s">
        <v>223</v>
      </c>
      <c r="G134" s="60"/>
      <c r="H134" s="60"/>
      <c r="I134" s="160"/>
      <c r="J134" s="60"/>
      <c r="K134" s="60"/>
      <c r="L134" s="58"/>
      <c r="M134" s="203"/>
      <c r="N134" s="39"/>
      <c r="O134" s="39"/>
      <c r="P134" s="39"/>
      <c r="Q134" s="39"/>
      <c r="R134" s="39"/>
      <c r="S134" s="39"/>
      <c r="T134" s="75"/>
      <c r="AT134" s="21" t="s">
        <v>131</v>
      </c>
      <c r="AU134" s="21" t="s">
        <v>79</v>
      </c>
    </row>
    <row r="135" spans="2:65" s="1" customFormat="1" ht="14.45" customHeight="1">
      <c r="B135" s="38"/>
      <c r="C135" s="215" t="s">
        <v>224</v>
      </c>
      <c r="D135" s="215" t="s">
        <v>175</v>
      </c>
      <c r="E135" s="216" t="s">
        <v>225</v>
      </c>
      <c r="F135" s="217" t="s">
        <v>226</v>
      </c>
      <c r="G135" s="218" t="s">
        <v>221</v>
      </c>
      <c r="H135" s="219">
        <v>2</v>
      </c>
      <c r="I135" s="220"/>
      <c r="J135" s="221">
        <f>ROUND(I135*H135,2)</f>
        <v>0</v>
      </c>
      <c r="K135" s="217" t="s">
        <v>128</v>
      </c>
      <c r="L135" s="222"/>
      <c r="M135" s="223" t="s">
        <v>21</v>
      </c>
      <c r="N135" s="224" t="s">
        <v>40</v>
      </c>
      <c r="O135" s="39"/>
      <c r="P135" s="198">
        <f>O135*H135</f>
        <v>0</v>
      </c>
      <c r="Q135" s="198">
        <v>1.7000000000000001E-4</v>
      </c>
      <c r="R135" s="198">
        <f>Q135*H135</f>
        <v>3.4000000000000002E-4</v>
      </c>
      <c r="S135" s="198">
        <v>0</v>
      </c>
      <c r="T135" s="199">
        <f>S135*H135</f>
        <v>0</v>
      </c>
      <c r="AR135" s="21" t="s">
        <v>168</v>
      </c>
      <c r="AT135" s="21" t="s">
        <v>175</v>
      </c>
      <c r="AU135" s="21" t="s">
        <v>79</v>
      </c>
      <c r="AY135" s="21" t="s">
        <v>122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21" t="s">
        <v>77</v>
      </c>
      <c r="BK135" s="200">
        <f>ROUND(I135*H135,2)</f>
        <v>0</v>
      </c>
      <c r="BL135" s="21" t="s">
        <v>129</v>
      </c>
      <c r="BM135" s="21" t="s">
        <v>227</v>
      </c>
    </row>
    <row r="136" spans="2:65" s="1" customFormat="1" ht="13.5">
      <c r="B136" s="38"/>
      <c r="C136" s="60"/>
      <c r="D136" s="201" t="s">
        <v>131</v>
      </c>
      <c r="E136" s="60"/>
      <c r="F136" s="202" t="s">
        <v>226</v>
      </c>
      <c r="G136" s="60"/>
      <c r="H136" s="60"/>
      <c r="I136" s="160"/>
      <c r="J136" s="60"/>
      <c r="K136" s="60"/>
      <c r="L136" s="58"/>
      <c r="M136" s="203"/>
      <c r="N136" s="39"/>
      <c r="O136" s="39"/>
      <c r="P136" s="39"/>
      <c r="Q136" s="39"/>
      <c r="R136" s="39"/>
      <c r="S136" s="39"/>
      <c r="T136" s="75"/>
      <c r="AT136" s="21" t="s">
        <v>131</v>
      </c>
      <c r="AU136" s="21" t="s">
        <v>79</v>
      </c>
    </row>
    <row r="137" spans="2:65" s="1" customFormat="1" ht="14.45" customHeight="1">
      <c r="B137" s="38"/>
      <c r="C137" s="215" t="s">
        <v>228</v>
      </c>
      <c r="D137" s="215" t="s">
        <v>175</v>
      </c>
      <c r="E137" s="216" t="s">
        <v>229</v>
      </c>
      <c r="F137" s="217" t="s">
        <v>230</v>
      </c>
      <c r="G137" s="218" t="s">
        <v>221</v>
      </c>
      <c r="H137" s="219">
        <v>2</v>
      </c>
      <c r="I137" s="220"/>
      <c r="J137" s="221">
        <f>ROUND(I137*H137,2)</f>
        <v>0</v>
      </c>
      <c r="K137" s="217" t="s">
        <v>128</v>
      </c>
      <c r="L137" s="222"/>
      <c r="M137" s="223" t="s">
        <v>21</v>
      </c>
      <c r="N137" s="224" t="s">
        <v>40</v>
      </c>
      <c r="O137" s="39"/>
      <c r="P137" s="198">
        <f>O137*H137</f>
        <v>0</v>
      </c>
      <c r="Q137" s="198">
        <v>1.9000000000000001E-4</v>
      </c>
      <c r="R137" s="198">
        <f>Q137*H137</f>
        <v>3.8000000000000002E-4</v>
      </c>
      <c r="S137" s="198">
        <v>0</v>
      </c>
      <c r="T137" s="199">
        <f>S137*H137</f>
        <v>0</v>
      </c>
      <c r="AR137" s="21" t="s">
        <v>168</v>
      </c>
      <c r="AT137" s="21" t="s">
        <v>175</v>
      </c>
      <c r="AU137" s="21" t="s">
        <v>79</v>
      </c>
      <c r="AY137" s="21" t="s">
        <v>122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21" t="s">
        <v>77</v>
      </c>
      <c r="BK137" s="200">
        <f>ROUND(I137*H137,2)</f>
        <v>0</v>
      </c>
      <c r="BL137" s="21" t="s">
        <v>129</v>
      </c>
      <c r="BM137" s="21" t="s">
        <v>231</v>
      </c>
    </row>
    <row r="138" spans="2:65" s="1" customFormat="1" ht="13.5">
      <c r="B138" s="38"/>
      <c r="C138" s="60"/>
      <c r="D138" s="201" t="s">
        <v>131</v>
      </c>
      <c r="E138" s="60"/>
      <c r="F138" s="202" t="s">
        <v>232</v>
      </c>
      <c r="G138" s="60"/>
      <c r="H138" s="60"/>
      <c r="I138" s="160"/>
      <c r="J138" s="60"/>
      <c r="K138" s="60"/>
      <c r="L138" s="58"/>
      <c r="M138" s="203"/>
      <c r="N138" s="39"/>
      <c r="O138" s="39"/>
      <c r="P138" s="39"/>
      <c r="Q138" s="39"/>
      <c r="R138" s="39"/>
      <c r="S138" s="39"/>
      <c r="T138" s="75"/>
      <c r="AT138" s="21" t="s">
        <v>131</v>
      </c>
      <c r="AU138" s="21" t="s">
        <v>79</v>
      </c>
    </row>
    <row r="139" spans="2:65" s="1" customFormat="1" ht="14.45" customHeight="1">
      <c r="B139" s="38"/>
      <c r="C139" s="215" t="s">
        <v>233</v>
      </c>
      <c r="D139" s="215" t="s">
        <v>175</v>
      </c>
      <c r="E139" s="216" t="s">
        <v>234</v>
      </c>
      <c r="F139" s="217" t="s">
        <v>235</v>
      </c>
      <c r="G139" s="218" t="s">
        <v>221</v>
      </c>
      <c r="H139" s="219">
        <v>2</v>
      </c>
      <c r="I139" s="220"/>
      <c r="J139" s="221">
        <f>ROUND(I139*H139,2)</f>
        <v>0</v>
      </c>
      <c r="K139" s="217" t="s">
        <v>128</v>
      </c>
      <c r="L139" s="222"/>
      <c r="M139" s="223" t="s">
        <v>21</v>
      </c>
      <c r="N139" s="224" t="s">
        <v>40</v>
      </c>
      <c r="O139" s="39"/>
      <c r="P139" s="198">
        <f>O139*H139</f>
        <v>0</v>
      </c>
      <c r="Q139" s="198">
        <v>3.6000000000000002E-4</v>
      </c>
      <c r="R139" s="198">
        <f>Q139*H139</f>
        <v>7.2000000000000005E-4</v>
      </c>
      <c r="S139" s="198">
        <v>0</v>
      </c>
      <c r="T139" s="199">
        <f>S139*H139</f>
        <v>0</v>
      </c>
      <c r="AR139" s="21" t="s">
        <v>168</v>
      </c>
      <c r="AT139" s="21" t="s">
        <v>175</v>
      </c>
      <c r="AU139" s="21" t="s">
        <v>79</v>
      </c>
      <c r="AY139" s="21" t="s">
        <v>122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21" t="s">
        <v>77</v>
      </c>
      <c r="BK139" s="200">
        <f>ROUND(I139*H139,2)</f>
        <v>0</v>
      </c>
      <c r="BL139" s="21" t="s">
        <v>129</v>
      </c>
      <c r="BM139" s="21" t="s">
        <v>236</v>
      </c>
    </row>
    <row r="140" spans="2:65" s="1" customFormat="1" ht="13.5">
      <c r="B140" s="38"/>
      <c r="C140" s="60"/>
      <c r="D140" s="201" t="s">
        <v>131</v>
      </c>
      <c r="E140" s="60"/>
      <c r="F140" s="202" t="s">
        <v>237</v>
      </c>
      <c r="G140" s="60"/>
      <c r="H140" s="60"/>
      <c r="I140" s="160"/>
      <c r="J140" s="60"/>
      <c r="K140" s="60"/>
      <c r="L140" s="58"/>
      <c r="M140" s="203"/>
      <c r="N140" s="39"/>
      <c r="O140" s="39"/>
      <c r="P140" s="39"/>
      <c r="Q140" s="39"/>
      <c r="R140" s="39"/>
      <c r="S140" s="39"/>
      <c r="T140" s="75"/>
      <c r="AT140" s="21" t="s">
        <v>131</v>
      </c>
      <c r="AU140" s="21" t="s">
        <v>79</v>
      </c>
    </row>
    <row r="141" spans="2:65" s="1" customFormat="1" ht="14.45" customHeight="1">
      <c r="B141" s="38"/>
      <c r="C141" s="189" t="s">
        <v>238</v>
      </c>
      <c r="D141" s="189" t="s">
        <v>124</v>
      </c>
      <c r="E141" s="190" t="s">
        <v>239</v>
      </c>
      <c r="F141" s="191" t="s">
        <v>240</v>
      </c>
      <c r="G141" s="192" t="s">
        <v>221</v>
      </c>
      <c r="H141" s="193">
        <v>2</v>
      </c>
      <c r="I141" s="194"/>
      <c r="J141" s="195">
        <f>ROUND(I141*H141,2)</f>
        <v>0</v>
      </c>
      <c r="K141" s="191" t="s">
        <v>128</v>
      </c>
      <c r="L141" s="58"/>
      <c r="M141" s="196" t="s">
        <v>21</v>
      </c>
      <c r="N141" s="197" t="s">
        <v>40</v>
      </c>
      <c r="O141" s="39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AR141" s="21" t="s">
        <v>129</v>
      </c>
      <c r="AT141" s="21" t="s">
        <v>124</v>
      </c>
      <c r="AU141" s="21" t="s">
        <v>79</v>
      </c>
      <c r="AY141" s="21" t="s">
        <v>122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21" t="s">
        <v>77</v>
      </c>
      <c r="BK141" s="200">
        <f>ROUND(I141*H141,2)</f>
        <v>0</v>
      </c>
      <c r="BL141" s="21" t="s">
        <v>129</v>
      </c>
      <c r="BM141" s="21" t="s">
        <v>241</v>
      </c>
    </row>
    <row r="142" spans="2:65" s="1" customFormat="1" ht="27">
      <c r="B142" s="38"/>
      <c r="C142" s="60"/>
      <c r="D142" s="201" t="s">
        <v>131</v>
      </c>
      <c r="E142" s="60"/>
      <c r="F142" s="202" t="s">
        <v>242</v>
      </c>
      <c r="G142" s="60"/>
      <c r="H142" s="60"/>
      <c r="I142" s="160"/>
      <c r="J142" s="60"/>
      <c r="K142" s="60"/>
      <c r="L142" s="58"/>
      <c r="M142" s="203"/>
      <c r="N142" s="39"/>
      <c r="O142" s="39"/>
      <c r="P142" s="39"/>
      <c r="Q142" s="39"/>
      <c r="R142" s="39"/>
      <c r="S142" s="39"/>
      <c r="T142" s="75"/>
      <c r="AT142" s="21" t="s">
        <v>131</v>
      </c>
      <c r="AU142" s="21" t="s">
        <v>79</v>
      </c>
    </row>
    <row r="143" spans="2:65" s="1" customFormat="1" ht="14.45" customHeight="1">
      <c r="B143" s="38"/>
      <c r="C143" s="215" t="s">
        <v>9</v>
      </c>
      <c r="D143" s="215" t="s">
        <v>175</v>
      </c>
      <c r="E143" s="216" t="s">
        <v>243</v>
      </c>
      <c r="F143" s="217" t="s">
        <v>244</v>
      </c>
      <c r="G143" s="218" t="s">
        <v>221</v>
      </c>
      <c r="H143" s="219">
        <v>2</v>
      </c>
      <c r="I143" s="220"/>
      <c r="J143" s="221">
        <f>ROUND(I143*H143,2)</f>
        <v>0</v>
      </c>
      <c r="K143" s="217" t="s">
        <v>128</v>
      </c>
      <c r="L143" s="222"/>
      <c r="M143" s="223" t="s">
        <v>21</v>
      </c>
      <c r="N143" s="224" t="s">
        <v>40</v>
      </c>
      <c r="O143" s="39"/>
      <c r="P143" s="198">
        <f>O143*H143</f>
        <v>0</v>
      </c>
      <c r="Q143" s="198">
        <v>3.2000000000000003E-4</v>
      </c>
      <c r="R143" s="198">
        <f>Q143*H143</f>
        <v>6.4000000000000005E-4</v>
      </c>
      <c r="S143" s="198">
        <v>0</v>
      </c>
      <c r="T143" s="199">
        <f>S143*H143</f>
        <v>0</v>
      </c>
      <c r="AR143" s="21" t="s">
        <v>168</v>
      </c>
      <c r="AT143" s="21" t="s">
        <v>175</v>
      </c>
      <c r="AU143" s="21" t="s">
        <v>79</v>
      </c>
      <c r="AY143" s="21" t="s">
        <v>122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21" t="s">
        <v>77</v>
      </c>
      <c r="BK143" s="200">
        <f>ROUND(I143*H143,2)</f>
        <v>0</v>
      </c>
      <c r="BL143" s="21" t="s">
        <v>129</v>
      </c>
      <c r="BM143" s="21" t="s">
        <v>245</v>
      </c>
    </row>
    <row r="144" spans="2:65" s="1" customFormat="1" ht="13.5">
      <c r="B144" s="38"/>
      <c r="C144" s="60"/>
      <c r="D144" s="201" t="s">
        <v>131</v>
      </c>
      <c r="E144" s="60"/>
      <c r="F144" s="202" t="s">
        <v>244</v>
      </c>
      <c r="G144" s="60"/>
      <c r="H144" s="60"/>
      <c r="I144" s="160"/>
      <c r="J144" s="60"/>
      <c r="K144" s="60"/>
      <c r="L144" s="58"/>
      <c r="M144" s="203"/>
      <c r="N144" s="39"/>
      <c r="O144" s="39"/>
      <c r="P144" s="39"/>
      <c r="Q144" s="39"/>
      <c r="R144" s="39"/>
      <c r="S144" s="39"/>
      <c r="T144" s="75"/>
      <c r="AT144" s="21" t="s">
        <v>131</v>
      </c>
      <c r="AU144" s="21" t="s">
        <v>79</v>
      </c>
    </row>
    <row r="145" spans="2:65" s="1" customFormat="1" ht="14.45" customHeight="1">
      <c r="B145" s="38"/>
      <c r="C145" s="189" t="s">
        <v>246</v>
      </c>
      <c r="D145" s="189" t="s">
        <v>124</v>
      </c>
      <c r="E145" s="190" t="s">
        <v>247</v>
      </c>
      <c r="F145" s="191" t="s">
        <v>248</v>
      </c>
      <c r="G145" s="192" t="s">
        <v>221</v>
      </c>
      <c r="H145" s="193">
        <v>1</v>
      </c>
      <c r="I145" s="194"/>
      <c r="J145" s="195">
        <f>ROUND(I145*H145,2)</f>
        <v>0</v>
      </c>
      <c r="K145" s="191" t="s">
        <v>128</v>
      </c>
      <c r="L145" s="58"/>
      <c r="M145" s="196" t="s">
        <v>21</v>
      </c>
      <c r="N145" s="197" t="s">
        <v>40</v>
      </c>
      <c r="O145" s="39"/>
      <c r="P145" s="198">
        <f>O145*H145</f>
        <v>0</v>
      </c>
      <c r="Q145" s="198">
        <v>7.3999999999999999E-4</v>
      </c>
      <c r="R145" s="198">
        <f>Q145*H145</f>
        <v>7.3999999999999999E-4</v>
      </c>
      <c r="S145" s="198">
        <v>0</v>
      </c>
      <c r="T145" s="199">
        <f>S145*H145</f>
        <v>0</v>
      </c>
      <c r="AR145" s="21" t="s">
        <v>129</v>
      </c>
      <c r="AT145" s="21" t="s">
        <v>124</v>
      </c>
      <c r="AU145" s="21" t="s">
        <v>79</v>
      </c>
      <c r="AY145" s="21" t="s">
        <v>122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21" t="s">
        <v>77</v>
      </c>
      <c r="BK145" s="200">
        <f>ROUND(I145*H145,2)</f>
        <v>0</v>
      </c>
      <c r="BL145" s="21" t="s">
        <v>129</v>
      </c>
      <c r="BM145" s="21" t="s">
        <v>249</v>
      </c>
    </row>
    <row r="146" spans="2:65" s="1" customFormat="1" ht="27">
      <c r="B146" s="38"/>
      <c r="C146" s="60"/>
      <c r="D146" s="201" t="s">
        <v>131</v>
      </c>
      <c r="E146" s="60"/>
      <c r="F146" s="202" t="s">
        <v>250</v>
      </c>
      <c r="G146" s="60"/>
      <c r="H146" s="60"/>
      <c r="I146" s="160"/>
      <c r="J146" s="60"/>
      <c r="K146" s="60"/>
      <c r="L146" s="58"/>
      <c r="M146" s="203"/>
      <c r="N146" s="39"/>
      <c r="O146" s="39"/>
      <c r="P146" s="39"/>
      <c r="Q146" s="39"/>
      <c r="R146" s="39"/>
      <c r="S146" s="39"/>
      <c r="T146" s="75"/>
      <c r="AT146" s="21" t="s">
        <v>131</v>
      </c>
      <c r="AU146" s="21" t="s">
        <v>79</v>
      </c>
    </row>
    <row r="147" spans="2:65" s="1" customFormat="1" ht="14.45" customHeight="1">
      <c r="B147" s="38"/>
      <c r="C147" s="215" t="s">
        <v>251</v>
      </c>
      <c r="D147" s="215" t="s">
        <v>175</v>
      </c>
      <c r="E147" s="216" t="s">
        <v>252</v>
      </c>
      <c r="F147" s="217" t="s">
        <v>253</v>
      </c>
      <c r="G147" s="218" t="s">
        <v>254</v>
      </c>
      <c r="H147" s="219">
        <v>1</v>
      </c>
      <c r="I147" s="220"/>
      <c r="J147" s="221">
        <f>ROUND(I147*H147,2)</f>
        <v>0</v>
      </c>
      <c r="K147" s="217" t="s">
        <v>21</v>
      </c>
      <c r="L147" s="222"/>
      <c r="M147" s="223" t="s">
        <v>21</v>
      </c>
      <c r="N147" s="224" t="s">
        <v>40</v>
      </c>
      <c r="O147" s="39"/>
      <c r="P147" s="198">
        <f>O147*H147</f>
        <v>0</v>
      </c>
      <c r="Q147" s="198">
        <v>1.6799999999999999E-2</v>
      </c>
      <c r="R147" s="198">
        <f>Q147*H147</f>
        <v>1.6799999999999999E-2</v>
      </c>
      <c r="S147" s="198">
        <v>0</v>
      </c>
      <c r="T147" s="199">
        <f>S147*H147</f>
        <v>0</v>
      </c>
      <c r="AR147" s="21" t="s">
        <v>168</v>
      </c>
      <c r="AT147" s="21" t="s">
        <v>175</v>
      </c>
      <c r="AU147" s="21" t="s">
        <v>79</v>
      </c>
      <c r="AY147" s="21" t="s">
        <v>122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21" t="s">
        <v>77</v>
      </c>
      <c r="BK147" s="200">
        <f>ROUND(I147*H147,2)</f>
        <v>0</v>
      </c>
      <c r="BL147" s="21" t="s">
        <v>129</v>
      </c>
      <c r="BM147" s="21" t="s">
        <v>255</v>
      </c>
    </row>
    <row r="148" spans="2:65" s="1" customFormat="1" ht="13.5">
      <c r="B148" s="38"/>
      <c r="C148" s="60"/>
      <c r="D148" s="201" t="s">
        <v>131</v>
      </c>
      <c r="E148" s="60"/>
      <c r="F148" s="202" t="s">
        <v>256</v>
      </c>
      <c r="G148" s="60"/>
      <c r="H148" s="60"/>
      <c r="I148" s="160"/>
      <c r="J148" s="60"/>
      <c r="K148" s="60"/>
      <c r="L148" s="58"/>
      <c r="M148" s="203"/>
      <c r="N148" s="39"/>
      <c r="O148" s="39"/>
      <c r="P148" s="39"/>
      <c r="Q148" s="39"/>
      <c r="R148" s="39"/>
      <c r="S148" s="39"/>
      <c r="T148" s="75"/>
      <c r="AT148" s="21" t="s">
        <v>131</v>
      </c>
      <c r="AU148" s="21" t="s">
        <v>79</v>
      </c>
    </row>
    <row r="149" spans="2:65" s="1" customFormat="1" ht="14.45" customHeight="1">
      <c r="B149" s="38"/>
      <c r="C149" s="215" t="s">
        <v>257</v>
      </c>
      <c r="D149" s="215" t="s">
        <v>175</v>
      </c>
      <c r="E149" s="216" t="s">
        <v>258</v>
      </c>
      <c r="F149" s="217" t="s">
        <v>259</v>
      </c>
      <c r="G149" s="218" t="s">
        <v>221</v>
      </c>
      <c r="H149" s="219">
        <v>1</v>
      </c>
      <c r="I149" s="220"/>
      <c r="J149" s="221">
        <f>ROUND(I149*H149,2)</f>
        <v>0</v>
      </c>
      <c r="K149" s="217" t="s">
        <v>21</v>
      </c>
      <c r="L149" s="222"/>
      <c r="M149" s="223" t="s">
        <v>21</v>
      </c>
      <c r="N149" s="224" t="s">
        <v>40</v>
      </c>
      <c r="O149" s="39"/>
      <c r="P149" s="198">
        <f>O149*H149</f>
        <v>0</v>
      </c>
      <c r="Q149" s="198">
        <v>3.2000000000000002E-3</v>
      </c>
      <c r="R149" s="198">
        <f>Q149*H149</f>
        <v>3.2000000000000002E-3</v>
      </c>
      <c r="S149" s="198">
        <v>0</v>
      </c>
      <c r="T149" s="199">
        <f>S149*H149</f>
        <v>0</v>
      </c>
      <c r="AR149" s="21" t="s">
        <v>168</v>
      </c>
      <c r="AT149" s="21" t="s">
        <v>175</v>
      </c>
      <c r="AU149" s="21" t="s">
        <v>79</v>
      </c>
      <c r="AY149" s="21" t="s">
        <v>122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21" t="s">
        <v>77</v>
      </c>
      <c r="BK149" s="200">
        <f>ROUND(I149*H149,2)</f>
        <v>0</v>
      </c>
      <c r="BL149" s="21" t="s">
        <v>129</v>
      </c>
      <c r="BM149" s="21" t="s">
        <v>260</v>
      </c>
    </row>
    <row r="150" spans="2:65" s="1" customFormat="1" ht="13.5">
      <c r="B150" s="38"/>
      <c r="C150" s="60"/>
      <c r="D150" s="201" t="s">
        <v>131</v>
      </c>
      <c r="E150" s="60"/>
      <c r="F150" s="202" t="s">
        <v>261</v>
      </c>
      <c r="G150" s="60"/>
      <c r="H150" s="60"/>
      <c r="I150" s="160"/>
      <c r="J150" s="60"/>
      <c r="K150" s="60"/>
      <c r="L150" s="58"/>
      <c r="M150" s="203"/>
      <c r="N150" s="39"/>
      <c r="O150" s="39"/>
      <c r="P150" s="39"/>
      <c r="Q150" s="39"/>
      <c r="R150" s="39"/>
      <c r="S150" s="39"/>
      <c r="T150" s="75"/>
      <c r="AT150" s="21" t="s">
        <v>131</v>
      </c>
      <c r="AU150" s="21" t="s">
        <v>79</v>
      </c>
    </row>
    <row r="151" spans="2:65" s="1" customFormat="1" ht="14.45" customHeight="1">
      <c r="B151" s="38"/>
      <c r="C151" s="189" t="s">
        <v>262</v>
      </c>
      <c r="D151" s="189" t="s">
        <v>124</v>
      </c>
      <c r="E151" s="190" t="s">
        <v>263</v>
      </c>
      <c r="F151" s="191" t="s">
        <v>264</v>
      </c>
      <c r="G151" s="192" t="s">
        <v>221</v>
      </c>
      <c r="H151" s="193">
        <v>1</v>
      </c>
      <c r="I151" s="194"/>
      <c r="J151" s="195">
        <f>ROUND(I151*H151,2)</f>
        <v>0</v>
      </c>
      <c r="K151" s="191" t="s">
        <v>128</v>
      </c>
      <c r="L151" s="58"/>
      <c r="M151" s="196" t="s">
        <v>21</v>
      </c>
      <c r="N151" s="197" t="s">
        <v>40</v>
      </c>
      <c r="O151" s="39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AR151" s="21" t="s">
        <v>129</v>
      </c>
      <c r="AT151" s="21" t="s">
        <v>124</v>
      </c>
      <c r="AU151" s="21" t="s">
        <v>79</v>
      </c>
      <c r="AY151" s="21" t="s">
        <v>122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21" t="s">
        <v>77</v>
      </c>
      <c r="BK151" s="200">
        <f>ROUND(I151*H151,2)</f>
        <v>0</v>
      </c>
      <c r="BL151" s="21" t="s">
        <v>129</v>
      </c>
      <c r="BM151" s="21" t="s">
        <v>265</v>
      </c>
    </row>
    <row r="152" spans="2:65" s="1" customFormat="1" ht="27">
      <c r="B152" s="38"/>
      <c r="C152" s="60"/>
      <c r="D152" s="201" t="s">
        <v>131</v>
      </c>
      <c r="E152" s="60"/>
      <c r="F152" s="202" t="s">
        <v>266</v>
      </c>
      <c r="G152" s="60"/>
      <c r="H152" s="60"/>
      <c r="I152" s="160"/>
      <c r="J152" s="60"/>
      <c r="K152" s="60"/>
      <c r="L152" s="58"/>
      <c r="M152" s="203"/>
      <c r="N152" s="39"/>
      <c r="O152" s="39"/>
      <c r="P152" s="39"/>
      <c r="Q152" s="39"/>
      <c r="R152" s="39"/>
      <c r="S152" s="39"/>
      <c r="T152" s="75"/>
      <c r="AT152" s="21" t="s">
        <v>131</v>
      </c>
      <c r="AU152" s="21" t="s">
        <v>79</v>
      </c>
    </row>
    <row r="153" spans="2:65" s="1" customFormat="1" ht="14.45" customHeight="1">
      <c r="B153" s="38"/>
      <c r="C153" s="215" t="s">
        <v>267</v>
      </c>
      <c r="D153" s="215" t="s">
        <v>175</v>
      </c>
      <c r="E153" s="216" t="s">
        <v>268</v>
      </c>
      <c r="F153" s="217" t="s">
        <v>269</v>
      </c>
      <c r="G153" s="218" t="s">
        <v>254</v>
      </c>
      <c r="H153" s="219">
        <v>1</v>
      </c>
      <c r="I153" s="220"/>
      <c r="J153" s="221">
        <f>ROUND(I153*H153,2)</f>
        <v>0</v>
      </c>
      <c r="K153" s="217" t="s">
        <v>21</v>
      </c>
      <c r="L153" s="222"/>
      <c r="M153" s="223" t="s">
        <v>21</v>
      </c>
      <c r="N153" s="224" t="s">
        <v>40</v>
      </c>
      <c r="O153" s="39"/>
      <c r="P153" s="198">
        <f>O153*H153</f>
        <v>0</v>
      </c>
      <c r="Q153" s="198">
        <v>2.7000000000000001E-3</v>
      </c>
      <c r="R153" s="198">
        <f>Q153*H153</f>
        <v>2.7000000000000001E-3</v>
      </c>
      <c r="S153" s="198">
        <v>0</v>
      </c>
      <c r="T153" s="199">
        <f>S153*H153</f>
        <v>0</v>
      </c>
      <c r="AR153" s="21" t="s">
        <v>168</v>
      </c>
      <c r="AT153" s="21" t="s">
        <v>175</v>
      </c>
      <c r="AU153" s="21" t="s">
        <v>79</v>
      </c>
      <c r="AY153" s="21" t="s">
        <v>122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21" t="s">
        <v>77</v>
      </c>
      <c r="BK153" s="200">
        <f>ROUND(I153*H153,2)</f>
        <v>0</v>
      </c>
      <c r="BL153" s="21" t="s">
        <v>129</v>
      </c>
      <c r="BM153" s="21" t="s">
        <v>270</v>
      </c>
    </row>
    <row r="154" spans="2:65" s="1" customFormat="1" ht="13.5">
      <c r="B154" s="38"/>
      <c r="C154" s="60"/>
      <c r="D154" s="201" t="s">
        <v>131</v>
      </c>
      <c r="E154" s="60"/>
      <c r="F154" s="202" t="s">
        <v>269</v>
      </c>
      <c r="G154" s="60"/>
      <c r="H154" s="60"/>
      <c r="I154" s="160"/>
      <c r="J154" s="60"/>
      <c r="K154" s="60"/>
      <c r="L154" s="58"/>
      <c r="M154" s="203"/>
      <c r="N154" s="39"/>
      <c r="O154" s="39"/>
      <c r="P154" s="39"/>
      <c r="Q154" s="39"/>
      <c r="R154" s="39"/>
      <c r="S154" s="39"/>
      <c r="T154" s="75"/>
      <c r="AT154" s="21" t="s">
        <v>131</v>
      </c>
      <c r="AU154" s="21" t="s">
        <v>79</v>
      </c>
    </row>
    <row r="155" spans="2:65" s="1" customFormat="1" ht="14.45" customHeight="1">
      <c r="B155" s="38"/>
      <c r="C155" s="189" t="s">
        <v>271</v>
      </c>
      <c r="D155" s="189" t="s">
        <v>124</v>
      </c>
      <c r="E155" s="190" t="s">
        <v>272</v>
      </c>
      <c r="F155" s="191" t="s">
        <v>273</v>
      </c>
      <c r="G155" s="192" t="s">
        <v>221</v>
      </c>
      <c r="H155" s="193">
        <v>1</v>
      </c>
      <c r="I155" s="194"/>
      <c r="J155" s="195">
        <f>ROUND(I155*H155,2)</f>
        <v>0</v>
      </c>
      <c r="K155" s="191" t="s">
        <v>128</v>
      </c>
      <c r="L155" s="58"/>
      <c r="M155" s="196" t="s">
        <v>21</v>
      </c>
      <c r="N155" s="197" t="s">
        <v>40</v>
      </c>
      <c r="O155" s="39"/>
      <c r="P155" s="198">
        <f>O155*H155</f>
        <v>0</v>
      </c>
      <c r="Q155" s="198">
        <v>0.12303</v>
      </c>
      <c r="R155" s="198">
        <f>Q155*H155</f>
        <v>0.12303</v>
      </c>
      <c r="S155" s="198">
        <v>0</v>
      </c>
      <c r="T155" s="199">
        <f>S155*H155</f>
        <v>0</v>
      </c>
      <c r="AR155" s="21" t="s">
        <v>129</v>
      </c>
      <c r="AT155" s="21" t="s">
        <v>124</v>
      </c>
      <c r="AU155" s="21" t="s">
        <v>79</v>
      </c>
      <c r="AY155" s="21" t="s">
        <v>122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21" t="s">
        <v>77</v>
      </c>
      <c r="BK155" s="200">
        <f>ROUND(I155*H155,2)</f>
        <v>0</v>
      </c>
      <c r="BL155" s="21" t="s">
        <v>129</v>
      </c>
      <c r="BM155" s="21" t="s">
        <v>274</v>
      </c>
    </row>
    <row r="156" spans="2:65" s="1" customFormat="1" ht="13.5">
      <c r="B156" s="38"/>
      <c r="C156" s="60"/>
      <c r="D156" s="201" t="s">
        <v>131</v>
      </c>
      <c r="E156" s="60"/>
      <c r="F156" s="202" t="s">
        <v>273</v>
      </c>
      <c r="G156" s="60"/>
      <c r="H156" s="60"/>
      <c r="I156" s="160"/>
      <c r="J156" s="60"/>
      <c r="K156" s="60"/>
      <c r="L156" s="58"/>
      <c r="M156" s="203"/>
      <c r="N156" s="39"/>
      <c r="O156" s="39"/>
      <c r="P156" s="39"/>
      <c r="Q156" s="39"/>
      <c r="R156" s="39"/>
      <c r="S156" s="39"/>
      <c r="T156" s="75"/>
      <c r="AT156" s="21" t="s">
        <v>131</v>
      </c>
      <c r="AU156" s="21" t="s">
        <v>79</v>
      </c>
    </row>
    <row r="157" spans="2:65" s="1" customFormat="1" ht="14.45" customHeight="1">
      <c r="B157" s="38"/>
      <c r="C157" s="215" t="s">
        <v>275</v>
      </c>
      <c r="D157" s="215" t="s">
        <v>175</v>
      </c>
      <c r="E157" s="216" t="s">
        <v>276</v>
      </c>
      <c r="F157" s="217" t="s">
        <v>277</v>
      </c>
      <c r="G157" s="218" t="s">
        <v>221</v>
      </c>
      <c r="H157" s="219">
        <v>1</v>
      </c>
      <c r="I157" s="220"/>
      <c r="J157" s="221">
        <f>ROUND(I157*H157,2)</f>
        <v>0</v>
      </c>
      <c r="K157" s="217" t="s">
        <v>128</v>
      </c>
      <c r="L157" s="222"/>
      <c r="M157" s="223" t="s">
        <v>21</v>
      </c>
      <c r="N157" s="224" t="s">
        <v>40</v>
      </c>
      <c r="O157" s="39"/>
      <c r="P157" s="198">
        <f>O157*H157</f>
        <v>0</v>
      </c>
      <c r="Q157" s="198">
        <v>1.3299999999999999E-2</v>
      </c>
      <c r="R157" s="198">
        <f>Q157*H157</f>
        <v>1.3299999999999999E-2</v>
      </c>
      <c r="S157" s="198">
        <v>0</v>
      </c>
      <c r="T157" s="199">
        <f>S157*H157</f>
        <v>0</v>
      </c>
      <c r="AR157" s="21" t="s">
        <v>168</v>
      </c>
      <c r="AT157" s="21" t="s">
        <v>175</v>
      </c>
      <c r="AU157" s="21" t="s">
        <v>79</v>
      </c>
      <c r="AY157" s="21" t="s">
        <v>122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21" t="s">
        <v>77</v>
      </c>
      <c r="BK157" s="200">
        <f>ROUND(I157*H157,2)</f>
        <v>0</v>
      </c>
      <c r="BL157" s="21" t="s">
        <v>129</v>
      </c>
      <c r="BM157" s="21" t="s">
        <v>278</v>
      </c>
    </row>
    <row r="158" spans="2:65" s="1" customFormat="1" ht="13.5">
      <c r="B158" s="38"/>
      <c r="C158" s="60"/>
      <c r="D158" s="201" t="s">
        <v>131</v>
      </c>
      <c r="E158" s="60"/>
      <c r="F158" s="202" t="s">
        <v>279</v>
      </c>
      <c r="G158" s="60"/>
      <c r="H158" s="60"/>
      <c r="I158" s="160"/>
      <c r="J158" s="60"/>
      <c r="K158" s="60"/>
      <c r="L158" s="58"/>
      <c r="M158" s="203"/>
      <c r="N158" s="39"/>
      <c r="O158" s="39"/>
      <c r="P158" s="39"/>
      <c r="Q158" s="39"/>
      <c r="R158" s="39"/>
      <c r="S158" s="39"/>
      <c r="T158" s="75"/>
      <c r="AT158" s="21" t="s">
        <v>131</v>
      </c>
      <c r="AU158" s="21" t="s">
        <v>79</v>
      </c>
    </row>
    <row r="159" spans="2:65" s="1" customFormat="1" ht="14.45" customHeight="1">
      <c r="B159" s="38"/>
      <c r="C159" s="189" t="s">
        <v>280</v>
      </c>
      <c r="D159" s="189" t="s">
        <v>124</v>
      </c>
      <c r="E159" s="190" t="s">
        <v>281</v>
      </c>
      <c r="F159" s="191" t="s">
        <v>282</v>
      </c>
      <c r="G159" s="192" t="s">
        <v>147</v>
      </c>
      <c r="H159" s="193">
        <v>15</v>
      </c>
      <c r="I159" s="194"/>
      <c r="J159" s="195">
        <f>ROUND(I159*H159,2)</f>
        <v>0</v>
      </c>
      <c r="K159" s="191" t="s">
        <v>128</v>
      </c>
      <c r="L159" s="58"/>
      <c r="M159" s="196" t="s">
        <v>21</v>
      </c>
      <c r="N159" s="197" t="s">
        <v>40</v>
      </c>
      <c r="O159" s="39"/>
      <c r="P159" s="198">
        <f>O159*H159</f>
        <v>0</v>
      </c>
      <c r="Q159" s="198">
        <v>1.9000000000000001E-4</v>
      </c>
      <c r="R159" s="198">
        <f>Q159*H159</f>
        <v>2.8500000000000001E-3</v>
      </c>
      <c r="S159" s="198">
        <v>0</v>
      </c>
      <c r="T159" s="199">
        <f>S159*H159</f>
        <v>0</v>
      </c>
      <c r="AR159" s="21" t="s">
        <v>129</v>
      </c>
      <c r="AT159" s="21" t="s">
        <v>124</v>
      </c>
      <c r="AU159" s="21" t="s">
        <v>79</v>
      </c>
      <c r="AY159" s="21" t="s">
        <v>122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21" t="s">
        <v>77</v>
      </c>
      <c r="BK159" s="200">
        <f>ROUND(I159*H159,2)</f>
        <v>0</v>
      </c>
      <c r="BL159" s="21" t="s">
        <v>129</v>
      </c>
      <c r="BM159" s="21" t="s">
        <v>283</v>
      </c>
    </row>
    <row r="160" spans="2:65" s="1" customFormat="1" ht="13.5">
      <c r="B160" s="38"/>
      <c r="C160" s="60"/>
      <c r="D160" s="201" t="s">
        <v>131</v>
      </c>
      <c r="E160" s="60"/>
      <c r="F160" s="202" t="s">
        <v>284</v>
      </c>
      <c r="G160" s="60"/>
      <c r="H160" s="60"/>
      <c r="I160" s="160"/>
      <c r="J160" s="60"/>
      <c r="K160" s="60"/>
      <c r="L160" s="58"/>
      <c r="M160" s="203"/>
      <c r="N160" s="39"/>
      <c r="O160" s="39"/>
      <c r="P160" s="39"/>
      <c r="Q160" s="39"/>
      <c r="R160" s="39"/>
      <c r="S160" s="39"/>
      <c r="T160" s="75"/>
      <c r="AT160" s="21" t="s">
        <v>131</v>
      </c>
      <c r="AU160" s="21" t="s">
        <v>79</v>
      </c>
    </row>
    <row r="161" spans="2:65" s="1" customFormat="1" ht="14.45" customHeight="1">
      <c r="B161" s="38"/>
      <c r="C161" s="189" t="s">
        <v>285</v>
      </c>
      <c r="D161" s="189" t="s">
        <v>124</v>
      </c>
      <c r="E161" s="190" t="s">
        <v>286</v>
      </c>
      <c r="F161" s="191" t="s">
        <v>287</v>
      </c>
      <c r="G161" s="192" t="s">
        <v>147</v>
      </c>
      <c r="H161" s="193">
        <v>15</v>
      </c>
      <c r="I161" s="194"/>
      <c r="J161" s="195">
        <f>ROUND(I161*H161,2)</f>
        <v>0</v>
      </c>
      <c r="K161" s="191" t="s">
        <v>128</v>
      </c>
      <c r="L161" s="58"/>
      <c r="M161" s="196" t="s">
        <v>21</v>
      </c>
      <c r="N161" s="197" t="s">
        <v>40</v>
      </c>
      <c r="O161" s="39"/>
      <c r="P161" s="198">
        <f>O161*H161</f>
        <v>0</v>
      </c>
      <c r="Q161" s="198">
        <v>9.0000000000000006E-5</v>
      </c>
      <c r="R161" s="198">
        <f>Q161*H161</f>
        <v>1.3500000000000001E-3</v>
      </c>
      <c r="S161" s="198">
        <v>0</v>
      </c>
      <c r="T161" s="199">
        <f>S161*H161</f>
        <v>0</v>
      </c>
      <c r="AR161" s="21" t="s">
        <v>129</v>
      </c>
      <c r="AT161" s="21" t="s">
        <v>124</v>
      </c>
      <c r="AU161" s="21" t="s">
        <v>79</v>
      </c>
      <c r="AY161" s="21" t="s">
        <v>122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21" t="s">
        <v>77</v>
      </c>
      <c r="BK161" s="200">
        <f>ROUND(I161*H161,2)</f>
        <v>0</v>
      </c>
      <c r="BL161" s="21" t="s">
        <v>129</v>
      </c>
      <c r="BM161" s="21" t="s">
        <v>288</v>
      </c>
    </row>
    <row r="162" spans="2:65" s="1" customFormat="1" ht="13.5">
      <c r="B162" s="38"/>
      <c r="C162" s="60"/>
      <c r="D162" s="201" t="s">
        <v>131</v>
      </c>
      <c r="E162" s="60"/>
      <c r="F162" s="202" t="s">
        <v>289</v>
      </c>
      <c r="G162" s="60"/>
      <c r="H162" s="60"/>
      <c r="I162" s="160"/>
      <c r="J162" s="60"/>
      <c r="K162" s="60"/>
      <c r="L162" s="58"/>
      <c r="M162" s="203"/>
      <c r="N162" s="39"/>
      <c r="O162" s="39"/>
      <c r="P162" s="39"/>
      <c r="Q162" s="39"/>
      <c r="R162" s="39"/>
      <c r="S162" s="39"/>
      <c r="T162" s="75"/>
      <c r="AT162" s="21" t="s">
        <v>131</v>
      </c>
      <c r="AU162" s="21" t="s">
        <v>79</v>
      </c>
    </row>
    <row r="163" spans="2:65" s="10" customFormat="1" ht="29.85" customHeight="1">
      <c r="B163" s="173"/>
      <c r="C163" s="174"/>
      <c r="D163" s="175" t="s">
        <v>68</v>
      </c>
      <c r="E163" s="187" t="s">
        <v>174</v>
      </c>
      <c r="F163" s="187" t="s">
        <v>290</v>
      </c>
      <c r="G163" s="174"/>
      <c r="H163" s="174"/>
      <c r="I163" s="177"/>
      <c r="J163" s="188">
        <f>BK163</f>
        <v>0</v>
      </c>
      <c r="K163" s="174"/>
      <c r="L163" s="179"/>
      <c r="M163" s="180"/>
      <c r="N163" s="181"/>
      <c r="O163" s="181"/>
      <c r="P163" s="182">
        <f>SUM(P164:P172)</f>
        <v>0</v>
      </c>
      <c r="Q163" s="181"/>
      <c r="R163" s="182">
        <f>SUM(R164:R172)</f>
        <v>0.40438000000000002</v>
      </c>
      <c r="S163" s="181"/>
      <c r="T163" s="183">
        <f>SUM(T164:T172)</f>
        <v>0</v>
      </c>
      <c r="AR163" s="184" t="s">
        <v>77</v>
      </c>
      <c r="AT163" s="185" t="s">
        <v>68</v>
      </c>
      <c r="AU163" s="185" t="s">
        <v>77</v>
      </c>
      <c r="AY163" s="184" t="s">
        <v>122</v>
      </c>
      <c r="BK163" s="186">
        <f>SUM(BK164:BK172)</f>
        <v>0</v>
      </c>
    </row>
    <row r="164" spans="2:65" s="1" customFormat="1" ht="22.9" customHeight="1">
      <c r="B164" s="38"/>
      <c r="C164" s="189" t="s">
        <v>291</v>
      </c>
      <c r="D164" s="189" t="s">
        <v>124</v>
      </c>
      <c r="E164" s="190" t="s">
        <v>292</v>
      </c>
      <c r="F164" s="191" t="s">
        <v>293</v>
      </c>
      <c r="G164" s="192" t="s">
        <v>147</v>
      </c>
      <c r="H164" s="193">
        <v>2</v>
      </c>
      <c r="I164" s="194"/>
      <c r="J164" s="195">
        <f>ROUND(I164*H164,2)</f>
        <v>0</v>
      </c>
      <c r="K164" s="191" t="s">
        <v>128</v>
      </c>
      <c r="L164" s="58"/>
      <c r="M164" s="196" t="s">
        <v>21</v>
      </c>
      <c r="N164" s="197" t="s">
        <v>40</v>
      </c>
      <c r="O164" s="39"/>
      <c r="P164" s="198">
        <f>O164*H164</f>
        <v>0</v>
      </c>
      <c r="Q164" s="198">
        <v>0.20219000000000001</v>
      </c>
      <c r="R164" s="198">
        <f>Q164*H164</f>
        <v>0.40438000000000002</v>
      </c>
      <c r="S164" s="198">
        <v>0</v>
      </c>
      <c r="T164" s="199">
        <f>S164*H164</f>
        <v>0</v>
      </c>
      <c r="AR164" s="21" t="s">
        <v>129</v>
      </c>
      <c r="AT164" s="21" t="s">
        <v>124</v>
      </c>
      <c r="AU164" s="21" t="s">
        <v>79</v>
      </c>
      <c r="AY164" s="21" t="s">
        <v>122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21" t="s">
        <v>77</v>
      </c>
      <c r="BK164" s="200">
        <f>ROUND(I164*H164,2)</f>
        <v>0</v>
      </c>
      <c r="BL164" s="21" t="s">
        <v>129</v>
      </c>
      <c r="BM164" s="21" t="s">
        <v>294</v>
      </c>
    </row>
    <row r="165" spans="2:65" s="1" customFormat="1" ht="40.5">
      <c r="B165" s="38"/>
      <c r="C165" s="60"/>
      <c r="D165" s="201" t="s">
        <v>131</v>
      </c>
      <c r="E165" s="60"/>
      <c r="F165" s="202" t="s">
        <v>295</v>
      </c>
      <c r="G165" s="60"/>
      <c r="H165" s="60"/>
      <c r="I165" s="160"/>
      <c r="J165" s="60"/>
      <c r="K165" s="60"/>
      <c r="L165" s="58"/>
      <c r="M165" s="203"/>
      <c r="N165" s="39"/>
      <c r="O165" s="39"/>
      <c r="P165" s="39"/>
      <c r="Q165" s="39"/>
      <c r="R165" s="39"/>
      <c r="S165" s="39"/>
      <c r="T165" s="75"/>
      <c r="AT165" s="21" t="s">
        <v>131</v>
      </c>
      <c r="AU165" s="21" t="s">
        <v>79</v>
      </c>
    </row>
    <row r="166" spans="2:65" s="1" customFormat="1" ht="14.45" customHeight="1">
      <c r="B166" s="38"/>
      <c r="C166" s="189" t="s">
        <v>296</v>
      </c>
      <c r="D166" s="189" t="s">
        <v>124</v>
      </c>
      <c r="E166" s="190" t="s">
        <v>297</v>
      </c>
      <c r="F166" s="191" t="s">
        <v>298</v>
      </c>
      <c r="G166" s="192" t="s">
        <v>147</v>
      </c>
      <c r="H166" s="193">
        <v>4</v>
      </c>
      <c r="I166" s="194"/>
      <c r="J166" s="195">
        <f>ROUND(I166*H166,2)</f>
        <v>0</v>
      </c>
      <c r="K166" s="191" t="s">
        <v>128</v>
      </c>
      <c r="L166" s="58"/>
      <c r="M166" s="196" t="s">
        <v>21</v>
      </c>
      <c r="N166" s="197" t="s">
        <v>40</v>
      </c>
      <c r="O166" s="39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AR166" s="21" t="s">
        <v>129</v>
      </c>
      <c r="AT166" s="21" t="s">
        <v>124</v>
      </c>
      <c r="AU166" s="21" t="s">
        <v>79</v>
      </c>
      <c r="AY166" s="21" t="s">
        <v>122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21" t="s">
        <v>77</v>
      </c>
      <c r="BK166" s="200">
        <f>ROUND(I166*H166,2)</f>
        <v>0</v>
      </c>
      <c r="BL166" s="21" t="s">
        <v>129</v>
      </c>
      <c r="BM166" s="21" t="s">
        <v>299</v>
      </c>
    </row>
    <row r="167" spans="2:65" s="1" customFormat="1" ht="13.5">
      <c r="B167" s="38"/>
      <c r="C167" s="60"/>
      <c r="D167" s="201" t="s">
        <v>131</v>
      </c>
      <c r="E167" s="60"/>
      <c r="F167" s="202" t="s">
        <v>300</v>
      </c>
      <c r="G167" s="60"/>
      <c r="H167" s="60"/>
      <c r="I167" s="160"/>
      <c r="J167" s="60"/>
      <c r="K167" s="60"/>
      <c r="L167" s="58"/>
      <c r="M167" s="203"/>
      <c r="N167" s="39"/>
      <c r="O167" s="39"/>
      <c r="P167" s="39"/>
      <c r="Q167" s="39"/>
      <c r="R167" s="39"/>
      <c r="S167" s="39"/>
      <c r="T167" s="75"/>
      <c r="AT167" s="21" t="s">
        <v>131</v>
      </c>
      <c r="AU167" s="21" t="s">
        <v>79</v>
      </c>
    </row>
    <row r="168" spans="2:65" s="11" customFormat="1" ht="13.5">
      <c r="B168" s="204"/>
      <c r="C168" s="205"/>
      <c r="D168" s="201" t="s">
        <v>133</v>
      </c>
      <c r="E168" s="206" t="s">
        <v>21</v>
      </c>
      <c r="F168" s="207" t="s">
        <v>301</v>
      </c>
      <c r="G168" s="205"/>
      <c r="H168" s="208">
        <v>4</v>
      </c>
      <c r="I168" s="209"/>
      <c r="J168" s="205"/>
      <c r="K168" s="205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133</v>
      </c>
      <c r="AU168" s="214" t="s">
        <v>79</v>
      </c>
      <c r="AV168" s="11" t="s">
        <v>79</v>
      </c>
      <c r="AW168" s="11" t="s">
        <v>33</v>
      </c>
      <c r="AX168" s="11" t="s">
        <v>77</v>
      </c>
      <c r="AY168" s="214" t="s">
        <v>122</v>
      </c>
    </row>
    <row r="169" spans="2:65" s="1" customFormat="1" ht="14.45" customHeight="1">
      <c r="B169" s="38"/>
      <c r="C169" s="189" t="s">
        <v>302</v>
      </c>
      <c r="D169" s="189" t="s">
        <v>124</v>
      </c>
      <c r="E169" s="190" t="s">
        <v>303</v>
      </c>
      <c r="F169" s="191" t="s">
        <v>304</v>
      </c>
      <c r="G169" s="192" t="s">
        <v>147</v>
      </c>
      <c r="H169" s="193">
        <v>2</v>
      </c>
      <c r="I169" s="194"/>
      <c r="J169" s="195">
        <f>ROUND(I169*H169,2)</f>
        <v>0</v>
      </c>
      <c r="K169" s="191" t="s">
        <v>128</v>
      </c>
      <c r="L169" s="58"/>
      <c r="M169" s="196" t="s">
        <v>21</v>
      </c>
      <c r="N169" s="197" t="s">
        <v>40</v>
      </c>
      <c r="O169" s="39"/>
      <c r="P169" s="198">
        <f>O169*H169</f>
        <v>0</v>
      </c>
      <c r="Q169" s="198">
        <v>0</v>
      </c>
      <c r="R169" s="198">
        <f>Q169*H169</f>
        <v>0</v>
      </c>
      <c r="S169" s="198">
        <v>0</v>
      </c>
      <c r="T169" s="199">
        <f>S169*H169</f>
        <v>0</v>
      </c>
      <c r="AR169" s="21" t="s">
        <v>129</v>
      </c>
      <c r="AT169" s="21" t="s">
        <v>124</v>
      </c>
      <c r="AU169" s="21" t="s">
        <v>79</v>
      </c>
      <c r="AY169" s="21" t="s">
        <v>122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21" t="s">
        <v>77</v>
      </c>
      <c r="BK169" s="200">
        <f>ROUND(I169*H169,2)</f>
        <v>0</v>
      </c>
      <c r="BL169" s="21" t="s">
        <v>129</v>
      </c>
      <c r="BM169" s="21" t="s">
        <v>305</v>
      </c>
    </row>
    <row r="170" spans="2:65" s="1" customFormat="1" ht="54">
      <c r="B170" s="38"/>
      <c r="C170" s="60"/>
      <c r="D170" s="201" t="s">
        <v>131</v>
      </c>
      <c r="E170" s="60"/>
      <c r="F170" s="202" t="s">
        <v>306</v>
      </c>
      <c r="G170" s="60"/>
      <c r="H170" s="60"/>
      <c r="I170" s="160"/>
      <c r="J170" s="60"/>
      <c r="K170" s="60"/>
      <c r="L170" s="58"/>
      <c r="M170" s="203"/>
      <c r="N170" s="39"/>
      <c r="O170" s="39"/>
      <c r="P170" s="39"/>
      <c r="Q170" s="39"/>
      <c r="R170" s="39"/>
      <c r="S170" s="39"/>
      <c r="T170" s="75"/>
      <c r="AT170" s="21" t="s">
        <v>131</v>
      </c>
      <c r="AU170" s="21" t="s">
        <v>79</v>
      </c>
    </row>
    <row r="171" spans="2:65" s="1" customFormat="1" ht="22.9" customHeight="1">
      <c r="B171" s="38"/>
      <c r="C171" s="189" t="s">
        <v>307</v>
      </c>
      <c r="D171" s="189" t="s">
        <v>124</v>
      </c>
      <c r="E171" s="190" t="s">
        <v>308</v>
      </c>
      <c r="F171" s="191" t="s">
        <v>309</v>
      </c>
      <c r="G171" s="192" t="s">
        <v>127</v>
      </c>
      <c r="H171" s="193">
        <v>14.4</v>
      </c>
      <c r="I171" s="194"/>
      <c r="J171" s="195">
        <f>ROUND(I171*H171,2)</f>
        <v>0</v>
      </c>
      <c r="K171" s="191" t="s">
        <v>128</v>
      </c>
      <c r="L171" s="58"/>
      <c r="M171" s="196" t="s">
        <v>21</v>
      </c>
      <c r="N171" s="197" t="s">
        <v>40</v>
      </c>
      <c r="O171" s="39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AR171" s="21" t="s">
        <v>129</v>
      </c>
      <c r="AT171" s="21" t="s">
        <v>124</v>
      </c>
      <c r="AU171" s="21" t="s">
        <v>79</v>
      </c>
      <c r="AY171" s="21" t="s">
        <v>122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21" t="s">
        <v>77</v>
      </c>
      <c r="BK171" s="200">
        <f>ROUND(I171*H171,2)</f>
        <v>0</v>
      </c>
      <c r="BL171" s="21" t="s">
        <v>129</v>
      </c>
      <c r="BM171" s="21" t="s">
        <v>310</v>
      </c>
    </row>
    <row r="172" spans="2:65" s="1" customFormat="1" ht="40.5">
      <c r="B172" s="38"/>
      <c r="C172" s="60"/>
      <c r="D172" s="201" t="s">
        <v>131</v>
      </c>
      <c r="E172" s="60"/>
      <c r="F172" s="202" t="s">
        <v>311</v>
      </c>
      <c r="G172" s="60"/>
      <c r="H172" s="60"/>
      <c r="I172" s="160"/>
      <c r="J172" s="60"/>
      <c r="K172" s="60"/>
      <c r="L172" s="58"/>
      <c r="M172" s="203"/>
      <c r="N172" s="39"/>
      <c r="O172" s="39"/>
      <c r="P172" s="39"/>
      <c r="Q172" s="39"/>
      <c r="R172" s="39"/>
      <c r="S172" s="39"/>
      <c r="T172" s="75"/>
      <c r="AT172" s="21" t="s">
        <v>131</v>
      </c>
      <c r="AU172" s="21" t="s">
        <v>79</v>
      </c>
    </row>
    <row r="173" spans="2:65" s="10" customFormat="1" ht="29.85" customHeight="1">
      <c r="B173" s="173"/>
      <c r="C173" s="174"/>
      <c r="D173" s="175" t="s">
        <v>68</v>
      </c>
      <c r="E173" s="187" t="s">
        <v>312</v>
      </c>
      <c r="F173" s="187" t="s">
        <v>313</v>
      </c>
      <c r="G173" s="174"/>
      <c r="H173" s="174"/>
      <c r="I173" s="177"/>
      <c r="J173" s="188">
        <f>BK173</f>
        <v>0</v>
      </c>
      <c r="K173" s="174"/>
      <c r="L173" s="179"/>
      <c r="M173" s="180"/>
      <c r="N173" s="181"/>
      <c r="O173" s="181"/>
      <c r="P173" s="182">
        <f>SUM(P174:P184)</f>
        <v>0</v>
      </c>
      <c r="Q173" s="181"/>
      <c r="R173" s="182">
        <f>SUM(R174:R184)</f>
        <v>0</v>
      </c>
      <c r="S173" s="181"/>
      <c r="T173" s="183">
        <f>SUM(T174:T184)</f>
        <v>0</v>
      </c>
      <c r="AR173" s="184" t="s">
        <v>77</v>
      </c>
      <c r="AT173" s="185" t="s">
        <v>68</v>
      </c>
      <c r="AU173" s="185" t="s">
        <v>77</v>
      </c>
      <c r="AY173" s="184" t="s">
        <v>122</v>
      </c>
      <c r="BK173" s="186">
        <f>SUM(BK174:BK184)</f>
        <v>0</v>
      </c>
    </row>
    <row r="174" spans="2:65" s="1" customFormat="1" ht="14.45" customHeight="1">
      <c r="B174" s="38"/>
      <c r="C174" s="189" t="s">
        <v>314</v>
      </c>
      <c r="D174" s="189" t="s">
        <v>124</v>
      </c>
      <c r="E174" s="190" t="s">
        <v>315</v>
      </c>
      <c r="F174" s="191" t="s">
        <v>316</v>
      </c>
      <c r="G174" s="192" t="s">
        <v>178</v>
      </c>
      <c r="H174" s="193">
        <v>8.0120000000000005</v>
      </c>
      <c r="I174" s="194"/>
      <c r="J174" s="195">
        <f>ROUND(I174*H174,2)</f>
        <v>0</v>
      </c>
      <c r="K174" s="191" t="s">
        <v>128</v>
      </c>
      <c r="L174" s="58"/>
      <c r="M174" s="196" t="s">
        <v>21</v>
      </c>
      <c r="N174" s="197" t="s">
        <v>40</v>
      </c>
      <c r="O174" s="39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AR174" s="21" t="s">
        <v>129</v>
      </c>
      <c r="AT174" s="21" t="s">
        <v>124</v>
      </c>
      <c r="AU174" s="21" t="s">
        <v>79</v>
      </c>
      <c r="AY174" s="21" t="s">
        <v>122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21" t="s">
        <v>77</v>
      </c>
      <c r="BK174" s="200">
        <f>ROUND(I174*H174,2)</f>
        <v>0</v>
      </c>
      <c r="BL174" s="21" t="s">
        <v>129</v>
      </c>
      <c r="BM174" s="21" t="s">
        <v>317</v>
      </c>
    </row>
    <row r="175" spans="2:65" s="1" customFormat="1" ht="27">
      <c r="B175" s="38"/>
      <c r="C175" s="60"/>
      <c r="D175" s="201" t="s">
        <v>131</v>
      </c>
      <c r="E175" s="60"/>
      <c r="F175" s="202" t="s">
        <v>318</v>
      </c>
      <c r="G175" s="60"/>
      <c r="H175" s="60"/>
      <c r="I175" s="160"/>
      <c r="J175" s="60"/>
      <c r="K175" s="60"/>
      <c r="L175" s="58"/>
      <c r="M175" s="203"/>
      <c r="N175" s="39"/>
      <c r="O175" s="39"/>
      <c r="P175" s="39"/>
      <c r="Q175" s="39"/>
      <c r="R175" s="39"/>
      <c r="S175" s="39"/>
      <c r="T175" s="75"/>
      <c r="AT175" s="21" t="s">
        <v>131</v>
      </c>
      <c r="AU175" s="21" t="s">
        <v>79</v>
      </c>
    </row>
    <row r="176" spans="2:65" s="1" customFormat="1" ht="14.45" customHeight="1">
      <c r="B176" s="38"/>
      <c r="C176" s="189" t="s">
        <v>319</v>
      </c>
      <c r="D176" s="189" t="s">
        <v>124</v>
      </c>
      <c r="E176" s="190" t="s">
        <v>320</v>
      </c>
      <c r="F176" s="191" t="s">
        <v>321</v>
      </c>
      <c r="G176" s="192" t="s">
        <v>178</v>
      </c>
      <c r="H176" s="193">
        <v>120.18</v>
      </c>
      <c r="I176" s="194"/>
      <c r="J176" s="195">
        <f>ROUND(I176*H176,2)</f>
        <v>0</v>
      </c>
      <c r="K176" s="191" t="s">
        <v>128</v>
      </c>
      <c r="L176" s="58"/>
      <c r="M176" s="196" t="s">
        <v>21</v>
      </c>
      <c r="N176" s="197" t="s">
        <v>40</v>
      </c>
      <c r="O176" s="39"/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AR176" s="21" t="s">
        <v>129</v>
      </c>
      <c r="AT176" s="21" t="s">
        <v>124</v>
      </c>
      <c r="AU176" s="21" t="s">
        <v>79</v>
      </c>
      <c r="AY176" s="21" t="s">
        <v>122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21" t="s">
        <v>77</v>
      </c>
      <c r="BK176" s="200">
        <f>ROUND(I176*H176,2)</f>
        <v>0</v>
      </c>
      <c r="BL176" s="21" t="s">
        <v>129</v>
      </c>
      <c r="BM176" s="21" t="s">
        <v>322</v>
      </c>
    </row>
    <row r="177" spans="2:65" s="1" customFormat="1" ht="27">
      <c r="B177" s="38"/>
      <c r="C177" s="60"/>
      <c r="D177" s="201" t="s">
        <v>131</v>
      </c>
      <c r="E177" s="60"/>
      <c r="F177" s="202" t="s">
        <v>323</v>
      </c>
      <c r="G177" s="60"/>
      <c r="H177" s="60"/>
      <c r="I177" s="160"/>
      <c r="J177" s="60"/>
      <c r="K177" s="60"/>
      <c r="L177" s="58"/>
      <c r="M177" s="203"/>
      <c r="N177" s="39"/>
      <c r="O177" s="39"/>
      <c r="P177" s="39"/>
      <c r="Q177" s="39"/>
      <c r="R177" s="39"/>
      <c r="S177" s="39"/>
      <c r="T177" s="75"/>
      <c r="AT177" s="21" t="s">
        <v>131</v>
      </c>
      <c r="AU177" s="21" t="s">
        <v>79</v>
      </c>
    </row>
    <row r="178" spans="2:65" s="11" customFormat="1" ht="13.5">
      <c r="B178" s="204"/>
      <c r="C178" s="205"/>
      <c r="D178" s="201" t="s">
        <v>133</v>
      </c>
      <c r="E178" s="205"/>
      <c r="F178" s="207" t="s">
        <v>324</v>
      </c>
      <c r="G178" s="205"/>
      <c r="H178" s="208">
        <v>120.18</v>
      </c>
      <c r="I178" s="209"/>
      <c r="J178" s="205"/>
      <c r="K178" s="205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133</v>
      </c>
      <c r="AU178" s="214" t="s">
        <v>79</v>
      </c>
      <c r="AV178" s="11" t="s">
        <v>79</v>
      </c>
      <c r="AW178" s="11" t="s">
        <v>6</v>
      </c>
      <c r="AX178" s="11" t="s">
        <v>77</v>
      </c>
      <c r="AY178" s="214" t="s">
        <v>122</v>
      </c>
    </row>
    <row r="179" spans="2:65" s="1" customFormat="1" ht="22.9" customHeight="1">
      <c r="B179" s="38"/>
      <c r="C179" s="189" t="s">
        <v>325</v>
      </c>
      <c r="D179" s="189" t="s">
        <v>124</v>
      </c>
      <c r="E179" s="190" t="s">
        <v>326</v>
      </c>
      <c r="F179" s="191" t="s">
        <v>327</v>
      </c>
      <c r="G179" s="192" t="s">
        <v>178</v>
      </c>
      <c r="H179" s="193">
        <v>8.0120000000000005</v>
      </c>
      <c r="I179" s="194"/>
      <c r="J179" s="195">
        <f>ROUND(I179*H179,2)</f>
        <v>0</v>
      </c>
      <c r="K179" s="191" t="s">
        <v>128</v>
      </c>
      <c r="L179" s="58"/>
      <c r="M179" s="196" t="s">
        <v>21</v>
      </c>
      <c r="N179" s="197" t="s">
        <v>40</v>
      </c>
      <c r="O179" s="39"/>
      <c r="P179" s="198">
        <f>O179*H179</f>
        <v>0</v>
      </c>
      <c r="Q179" s="198">
        <v>0</v>
      </c>
      <c r="R179" s="198">
        <f>Q179*H179</f>
        <v>0</v>
      </c>
      <c r="S179" s="198">
        <v>0</v>
      </c>
      <c r="T179" s="199">
        <f>S179*H179</f>
        <v>0</v>
      </c>
      <c r="AR179" s="21" t="s">
        <v>129</v>
      </c>
      <c r="AT179" s="21" t="s">
        <v>124</v>
      </c>
      <c r="AU179" s="21" t="s">
        <v>79</v>
      </c>
      <c r="AY179" s="21" t="s">
        <v>122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21" t="s">
        <v>77</v>
      </c>
      <c r="BK179" s="200">
        <f>ROUND(I179*H179,2)</f>
        <v>0</v>
      </c>
      <c r="BL179" s="21" t="s">
        <v>129</v>
      </c>
      <c r="BM179" s="21" t="s">
        <v>328</v>
      </c>
    </row>
    <row r="180" spans="2:65" s="1" customFormat="1" ht="13.5">
      <c r="B180" s="38"/>
      <c r="C180" s="60"/>
      <c r="D180" s="201" t="s">
        <v>131</v>
      </c>
      <c r="E180" s="60"/>
      <c r="F180" s="202" t="s">
        <v>329</v>
      </c>
      <c r="G180" s="60"/>
      <c r="H180" s="60"/>
      <c r="I180" s="160"/>
      <c r="J180" s="60"/>
      <c r="K180" s="60"/>
      <c r="L180" s="58"/>
      <c r="M180" s="203"/>
      <c r="N180" s="39"/>
      <c r="O180" s="39"/>
      <c r="P180" s="39"/>
      <c r="Q180" s="39"/>
      <c r="R180" s="39"/>
      <c r="S180" s="39"/>
      <c r="T180" s="75"/>
      <c r="AT180" s="21" t="s">
        <v>131</v>
      </c>
      <c r="AU180" s="21" t="s">
        <v>79</v>
      </c>
    </row>
    <row r="181" spans="2:65" s="1" customFormat="1" ht="22.9" customHeight="1">
      <c r="B181" s="38"/>
      <c r="C181" s="189" t="s">
        <v>330</v>
      </c>
      <c r="D181" s="189" t="s">
        <v>124</v>
      </c>
      <c r="E181" s="190" t="s">
        <v>331</v>
      </c>
      <c r="F181" s="191" t="s">
        <v>332</v>
      </c>
      <c r="G181" s="192" t="s">
        <v>178</v>
      </c>
      <c r="H181" s="193">
        <v>0.44</v>
      </c>
      <c r="I181" s="194"/>
      <c r="J181" s="195">
        <f>ROUND(I181*H181,2)</f>
        <v>0</v>
      </c>
      <c r="K181" s="191" t="s">
        <v>128</v>
      </c>
      <c r="L181" s="58"/>
      <c r="M181" s="196" t="s">
        <v>21</v>
      </c>
      <c r="N181" s="197" t="s">
        <v>40</v>
      </c>
      <c r="O181" s="39"/>
      <c r="P181" s="198">
        <f>O181*H181</f>
        <v>0</v>
      </c>
      <c r="Q181" s="198">
        <v>0</v>
      </c>
      <c r="R181" s="198">
        <f>Q181*H181</f>
        <v>0</v>
      </c>
      <c r="S181" s="198">
        <v>0</v>
      </c>
      <c r="T181" s="199">
        <f>S181*H181</f>
        <v>0</v>
      </c>
      <c r="AR181" s="21" t="s">
        <v>129</v>
      </c>
      <c r="AT181" s="21" t="s">
        <v>124</v>
      </c>
      <c r="AU181" s="21" t="s">
        <v>79</v>
      </c>
      <c r="AY181" s="21" t="s">
        <v>122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21" t="s">
        <v>77</v>
      </c>
      <c r="BK181" s="200">
        <f>ROUND(I181*H181,2)</f>
        <v>0</v>
      </c>
      <c r="BL181" s="21" t="s">
        <v>129</v>
      </c>
      <c r="BM181" s="21" t="s">
        <v>333</v>
      </c>
    </row>
    <row r="182" spans="2:65" s="1" customFormat="1" ht="13.5">
      <c r="B182" s="38"/>
      <c r="C182" s="60"/>
      <c r="D182" s="201" t="s">
        <v>131</v>
      </c>
      <c r="E182" s="60"/>
      <c r="F182" s="202" t="s">
        <v>334</v>
      </c>
      <c r="G182" s="60"/>
      <c r="H182" s="60"/>
      <c r="I182" s="160"/>
      <c r="J182" s="60"/>
      <c r="K182" s="60"/>
      <c r="L182" s="58"/>
      <c r="M182" s="203"/>
      <c r="N182" s="39"/>
      <c r="O182" s="39"/>
      <c r="P182" s="39"/>
      <c r="Q182" s="39"/>
      <c r="R182" s="39"/>
      <c r="S182" s="39"/>
      <c r="T182" s="75"/>
      <c r="AT182" s="21" t="s">
        <v>131</v>
      </c>
      <c r="AU182" s="21" t="s">
        <v>79</v>
      </c>
    </row>
    <row r="183" spans="2:65" s="1" customFormat="1" ht="14.45" customHeight="1">
      <c r="B183" s="38"/>
      <c r="C183" s="189" t="s">
        <v>335</v>
      </c>
      <c r="D183" s="189" t="s">
        <v>124</v>
      </c>
      <c r="E183" s="190" t="s">
        <v>336</v>
      </c>
      <c r="F183" s="191" t="s">
        <v>337</v>
      </c>
      <c r="G183" s="192" t="s">
        <v>178</v>
      </c>
      <c r="H183" s="193">
        <v>7.6</v>
      </c>
      <c r="I183" s="194"/>
      <c r="J183" s="195">
        <f>ROUND(I183*H183,2)</f>
        <v>0</v>
      </c>
      <c r="K183" s="191" t="s">
        <v>128</v>
      </c>
      <c r="L183" s="58"/>
      <c r="M183" s="196" t="s">
        <v>21</v>
      </c>
      <c r="N183" s="197" t="s">
        <v>40</v>
      </c>
      <c r="O183" s="39"/>
      <c r="P183" s="198">
        <f>O183*H183</f>
        <v>0</v>
      </c>
      <c r="Q183" s="198">
        <v>0</v>
      </c>
      <c r="R183" s="198">
        <f>Q183*H183</f>
        <v>0</v>
      </c>
      <c r="S183" s="198">
        <v>0</v>
      </c>
      <c r="T183" s="199">
        <f>S183*H183</f>
        <v>0</v>
      </c>
      <c r="AR183" s="21" t="s">
        <v>129</v>
      </c>
      <c r="AT183" s="21" t="s">
        <v>124</v>
      </c>
      <c r="AU183" s="21" t="s">
        <v>79</v>
      </c>
      <c r="AY183" s="21" t="s">
        <v>122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21" t="s">
        <v>77</v>
      </c>
      <c r="BK183" s="200">
        <f>ROUND(I183*H183,2)</f>
        <v>0</v>
      </c>
      <c r="BL183" s="21" t="s">
        <v>129</v>
      </c>
      <c r="BM183" s="21" t="s">
        <v>338</v>
      </c>
    </row>
    <row r="184" spans="2:65" s="1" customFormat="1" ht="13.5">
      <c r="B184" s="38"/>
      <c r="C184" s="60"/>
      <c r="D184" s="201" t="s">
        <v>131</v>
      </c>
      <c r="E184" s="60"/>
      <c r="F184" s="202" t="s">
        <v>339</v>
      </c>
      <c r="G184" s="60"/>
      <c r="H184" s="60"/>
      <c r="I184" s="160"/>
      <c r="J184" s="60"/>
      <c r="K184" s="60"/>
      <c r="L184" s="58"/>
      <c r="M184" s="203"/>
      <c r="N184" s="39"/>
      <c r="O184" s="39"/>
      <c r="P184" s="39"/>
      <c r="Q184" s="39"/>
      <c r="R184" s="39"/>
      <c r="S184" s="39"/>
      <c r="T184" s="75"/>
      <c r="AT184" s="21" t="s">
        <v>131</v>
      </c>
      <c r="AU184" s="21" t="s">
        <v>79</v>
      </c>
    </row>
    <row r="185" spans="2:65" s="10" customFormat="1" ht="29.85" customHeight="1">
      <c r="B185" s="173"/>
      <c r="C185" s="174"/>
      <c r="D185" s="175" t="s">
        <v>68</v>
      </c>
      <c r="E185" s="187" t="s">
        <v>340</v>
      </c>
      <c r="F185" s="187" t="s">
        <v>341</v>
      </c>
      <c r="G185" s="174"/>
      <c r="H185" s="174"/>
      <c r="I185" s="177"/>
      <c r="J185" s="188">
        <f>BK185</f>
        <v>0</v>
      </c>
      <c r="K185" s="174"/>
      <c r="L185" s="179"/>
      <c r="M185" s="180"/>
      <c r="N185" s="181"/>
      <c r="O185" s="181"/>
      <c r="P185" s="182">
        <f>SUM(P186:P187)</f>
        <v>0</v>
      </c>
      <c r="Q185" s="181"/>
      <c r="R185" s="182">
        <f>SUM(R186:R187)</f>
        <v>0</v>
      </c>
      <c r="S185" s="181"/>
      <c r="T185" s="183">
        <f>SUM(T186:T187)</f>
        <v>0</v>
      </c>
      <c r="AR185" s="184" t="s">
        <v>77</v>
      </c>
      <c r="AT185" s="185" t="s">
        <v>68</v>
      </c>
      <c r="AU185" s="185" t="s">
        <v>77</v>
      </c>
      <c r="AY185" s="184" t="s">
        <v>122</v>
      </c>
      <c r="BK185" s="186">
        <f>SUM(BK186:BK187)</f>
        <v>0</v>
      </c>
    </row>
    <row r="186" spans="2:65" s="1" customFormat="1" ht="22.9" customHeight="1">
      <c r="B186" s="38"/>
      <c r="C186" s="189" t="s">
        <v>342</v>
      </c>
      <c r="D186" s="189" t="s">
        <v>124</v>
      </c>
      <c r="E186" s="190" t="s">
        <v>343</v>
      </c>
      <c r="F186" s="191" t="s">
        <v>344</v>
      </c>
      <c r="G186" s="192" t="s">
        <v>178</v>
      </c>
      <c r="H186" s="193">
        <v>14.423999999999999</v>
      </c>
      <c r="I186" s="194"/>
      <c r="J186" s="195">
        <f>ROUND(I186*H186,2)</f>
        <v>0</v>
      </c>
      <c r="K186" s="191" t="s">
        <v>128</v>
      </c>
      <c r="L186" s="58"/>
      <c r="M186" s="196" t="s">
        <v>21</v>
      </c>
      <c r="N186" s="197" t="s">
        <v>40</v>
      </c>
      <c r="O186" s="39"/>
      <c r="P186" s="198">
        <f>O186*H186</f>
        <v>0</v>
      </c>
      <c r="Q186" s="198">
        <v>0</v>
      </c>
      <c r="R186" s="198">
        <f>Q186*H186</f>
        <v>0</v>
      </c>
      <c r="S186" s="198">
        <v>0</v>
      </c>
      <c r="T186" s="199">
        <f>S186*H186</f>
        <v>0</v>
      </c>
      <c r="AR186" s="21" t="s">
        <v>129</v>
      </c>
      <c r="AT186" s="21" t="s">
        <v>124</v>
      </c>
      <c r="AU186" s="21" t="s">
        <v>79</v>
      </c>
      <c r="AY186" s="21" t="s">
        <v>122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21" t="s">
        <v>77</v>
      </c>
      <c r="BK186" s="200">
        <f>ROUND(I186*H186,2)</f>
        <v>0</v>
      </c>
      <c r="BL186" s="21" t="s">
        <v>129</v>
      </c>
      <c r="BM186" s="21" t="s">
        <v>345</v>
      </c>
    </row>
    <row r="187" spans="2:65" s="1" customFormat="1" ht="40.5">
      <c r="B187" s="38"/>
      <c r="C187" s="60"/>
      <c r="D187" s="201" t="s">
        <v>131</v>
      </c>
      <c r="E187" s="60"/>
      <c r="F187" s="202" t="s">
        <v>346</v>
      </c>
      <c r="G187" s="60"/>
      <c r="H187" s="60"/>
      <c r="I187" s="160"/>
      <c r="J187" s="60"/>
      <c r="K187" s="60"/>
      <c r="L187" s="58"/>
      <c r="M187" s="203"/>
      <c r="N187" s="39"/>
      <c r="O187" s="39"/>
      <c r="P187" s="39"/>
      <c r="Q187" s="39"/>
      <c r="R187" s="39"/>
      <c r="S187" s="39"/>
      <c r="T187" s="75"/>
      <c r="AT187" s="21" t="s">
        <v>131</v>
      </c>
      <c r="AU187" s="21" t="s">
        <v>79</v>
      </c>
    </row>
    <row r="188" spans="2:65" s="10" customFormat="1" ht="37.35" customHeight="1">
      <c r="B188" s="173"/>
      <c r="C188" s="174"/>
      <c r="D188" s="175" t="s">
        <v>68</v>
      </c>
      <c r="E188" s="176" t="s">
        <v>347</v>
      </c>
      <c r="F188" s="176" t="s">
        <v>348</v>
      </c>
      <c r="G188" s="174"/>
      <c r="H188" s="174"/>
      <c r="I188" s="177"/>
      <c r="J188" s="178">
        <f>BK188</f>
        <v>0</v>
      </c>
      <c r="K188" s="174"/>
      <c r="L188" s="179"/>
      <c r="M188" s="180"/>
      <c r="N188" s="181"/>
      <c r="O188" s="181"/>
      <c r="P188" s="182">
        <f>P189</f>
        <v>0</v>
      </c>
      <c r="Q188" s="181"/>
      <c r="R188" s="182">
        <f>R189</f>
        <v>6.072000000000001E-2</v>
      </c>
      <c r="S188" s="181"/>
      <c r="T188" s="183">
        <f>T189</f>
        <v>0</v>
      </c>
      <c r="AR188" s="184" t="s">
        <v>79</v>
      </c>
      <c r="AT188" s="185" t="s">
        <v>68</v>
      </c>
      <c r="AU188" s="185" t="s">
        <v>69</v>
      </c>
      <c r="AY188" s="184" t="s">
        <v>122</v>
      </c>
      <c r="BK188" s="186">
        <f>BK189</f>
        <v>0</v>
      </c>
    </row>
    <row r="189" spans="2:65" s="10" customFormat="1" ht="19.899999999999999" customHeight="1">
      <c r="B189" s="173"/>
      <c r="C189" s="174"/>
      <c r="D189" s="175" t="s">
        <v>68</v>
      </c>
      <c r="E189" s="187" t="s">
        <v>349</v>
      </c>
      <c r="F189" s="187" t="s">
        <v>350</v>
      </c>
      <c r="G189" s="174"/>
      <c r="H189" s="174"/>
      <c r="I189" s="177"/>
      <c r="J189" s="188">
        <f>BK189</f>
        <v>0</v>
      </c>
      <c r="K189" s="174"/>
      <c r="L189" s="179"/>
      <c r="M189" s="180"/>
      <c r="N189" s="181"/>
      <c r="O189" s="181"/>
      <c r="P189" s="182">
        <f>SUM(P190:P209)</f>
        <v>0</v>
      </c>
      <c r="Q189" s="181"/>
      <c r="R189" s="182">
        <f>SUM(R190:R209)</f>
        <v>6.072000000000001E-2</v>
      </c>
      <c r="S189" s="181"/>
      <c r="T189" s="183">
        <f>SUM(T190:T209)</f>
        <v>0</v>
      </c>
      <c r="AR189" s="184" t="s">
        <v>79</v>
      </c>
      <c r="AT189" s="185" t="s">
        <v>68</v>
      </c>
      <c r="AU189" s="185" t="s">
        <v>77</v>
      </c>
      <c r="AY189" s="184" t="s">
        <v>122</v>
      </c>
      <c r="BK189" s="186">
        <f>SUM(BK190:BK209)</f>
        <v>0</v>
      </c>
    </row>
    <row r="190" spans="2:65" s="1" customFormat="1" ht="14.45" customHeight="1">
      <c r="B190" s="38"/>
      <c r="C190" s="189" t="s">
        <v>351</v>
      </c>
      <c r="D190" s="189" t="s">
        <v>124</v>
      </c>
      <c r="E190" s="190" t="s">
        <v>352</v>
      </c>
      <c r="F190" s="191" t="s">
        <v>353</v>
      </c>
      <c r="G190" s="192" t="s">
        <v>221</v>
      </c>
      <c r="H190" s="193">
        <v>1</v>
      </c>
      <c r="I190" s="194"/>
      <c r="J190" s="195">
        <f>ROUND(I190*H190,2)</f>
        <v>0</v>
      </c>
      <c r="K190" s="191" t="s">
        <v>21</v>
      </c>
      <c r="L190" s="58"/>
      <c r="M190" s="196" t="s">
        <v>21</v>
      </c>
      <c r="N190" s="197" t="s">
        <v>40</v>
      </c>
      <c r="O190" s="39"/>
      <c r="P190" s="198">
        <f>O190*H190</f>
        <v>0</v>
      </c>
      <c r="Q190" s="198">
        <v>2.3700000000000001E-3</v>
      </c>
      <c r="R190" s="198">
        <f>Q190*H190</f>
        <v>2.3700000000000001E-3</v>
      </c>
      <c r="S190" s="198">
        <v>0</v>
      </c>
      <c r="T190" s="199">
        <f>S190*H190</f>
        <v>0</v>
      </c>
      <c r="AR190" s="21" t="s">
        <v>218</v>
      </c>
      <c r="AT190" s="21" t="s">
        <v>124</v>
      </c>
      <c r="AU190" s="21" t="s">
        <v>79</v>
      </c>
      <c r="AY190" s="21" t="s">
        <v>122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21" t="s">
        <v>77</v>
      </c>
      <c r="BK190" s="200">
        <f>ROUND(I190*H190,2)</f>
        <v>0</v>
      </c>
      <c r="BL190" s="21" t="s">
        <v>218</v>
      </c>
      <c r="BM190" s="21" t="s">
        <v>354</v>
      </c>
    </row>
    <row r="191" spans="2:65" s="1" customFormat="1" ht="13.5">
      <c r="B191" s="38"/>
      <c r="C191" s="60"/>
      <c r="D191" s="201" t="s">
        <v>131</v>
      </c>
      <c r="E191" s="60"/>
      <c r="F191" s="202" t="s">
        <v>353</v>
      </c>
      <c r="G191" s="60"/>
      <c r="H191" s="60"/>
      <c r="I191" s="160"/>
      <c r="J191" s="60"/>
      <c r="K191" s="60"/>
      <c r="L191" s="58"/>
      <c r="M191" s="203"/>
      <c r="N191" s="39"/>
      <c r="O191" s="39"/>
      <c r="P191" s="39"/>
      <c r="Q191" s="39"/>
      <c r="R191" s="39"/>
      <c r="S191" s="39"/>
      <c r="T191" s="75"/>
      <c r="AT191" s="21" t="s">
        <v>131</v>
      </c>
      <c r="AU191" s="21" t="s">
        <v>79</v>
      </c>
    </row>
    <row r="192" spans="2:65" s="1" customFormat="1" ht="14.45" customHeight="1">
      <c r="B192" s="38"/>
      <c r="C192" s="189" t="s">
        <v>355</v>
      </c>
      <c r="D192" s="189" t="s">
        <v>124</v>
      </c>
      <c r="E192" s="190" t="s">
        <v>356</v>
      </c>
      <c r="F192" s="191" t="s">
        <v>357</v>
      </c>
      <c r="G192" s="192" t="s">
        <v>221</v>
      </c>
      <c r="H192" s="193">
        <v>1</v>
      </c>
      <c r="I192" s="194"/>
      <c r="J192" s="195">
        <f>ROUND(I192*H192,2)</f>
        <v>0</v>
      </c>
      <c r="K192" s="191" t="s">
        <v>21</v>
      </c>
      <c r="L192" s="58"/>
      <c r="M192" s="196" t="s">
        <v>21</v>
      </c>
      <c r="N192" s="197" t="s">
        <v>40</v>
      </c>
      <c r="O192" s="39"/>
      <c r="P192" s="198">
        <f>O192*H192</f>
        <v>0</v>
      </c>
      <c r="Q192" s="198">
        <v>2.3700000000000001E-3</v>
      </c>
      <c r="R192" s="198">
        <f>Q192*H192</f>
        <v>2.3700000000000001E-3</v>
      </c>
      <c r="S192" s="198">
        <v>0</v>
      </c>
      <c r="T192" s="199">
        <f>S192*H192</f>
        <v>0</v>
      </c>
      <c r="AR192" s="21" t="s">
        <v>218</v>
      </c>
      <c r="AT192" s="21" t="s">
        <v>124</v>
      </c>
      <c r="AU192" s="21" t="s">
        <v>79</v>
      </c>
      <c r="AY192" s="21" t="s">
        <v>122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21" t="s">
        <v>77</v>
      </c>
      <c r="BK192" s="200">
        <f>ROUND(I192*H192,2)</f>
        <v>0</v>
      </c>
      <c r="BL192" s="21" t="s">
        <v>218</v>
      </c>
      <c r="BM192" s="21" t="s">
        <v>358</v>
      </c>
    </row>
    <row r="193" spans="2:65" s="1" customFormat="1" ht="13.5">
      <c r="B193" s="38"/>
      <c r="C193" s="60"/>
      <c r="D193" s="201" t="s">
        <v>131</v>
      </c>
      <c r="E193" s="60"/>
      <c r="F193" s="202" t="s">
        <v>359</v>
      </c>
      <c r="G193" s="60"/>
      <c r="H193" s="60"/>
      <c r="I193" s="160"/>
      <c r="J193" s="60"/>
      <c r="K193" s="60"/>
      <c r="L193" s="58"/>
      <c r="M193" s="203"/>
      <c r="N193" s="39"/>
      <c r="O193" s="39"/>
      <c r="P193" s="39"/>
      <c r="Q193" s="39"/>
      <c r="R193" s="39"/>
      <c r="S193" s="39"/>
      <c r="T193" s="75"/>
      <c r="AT193" s="21" t="s">
        <v>131</v>
      </c>
      <c r="AU193" s="21" t="s">
        <v>79</v>
      </c>
    </row>
    <row r="194" spans="2:65" s="1" customFormat="1" ht="14.45" customHeight="1">
      <c r="B194" s="38"/>
      <c r="C194" s="189" t="s">
        <v>360</v>
      </c>
      <c r="D194" s="189" t="s">
        <v>124</v>
      </c>
      <c r="E194" s="190" t="s">
        <v>361</v>
      </c>
      <c r="F194" s="191" t="s">
        <v>362</v>
      </c>
      <c r="G194" s="192" t="s">
        <v>363</v>
      </c>
      <c r="H194" s="193">
        <v>1</v>
      </c>
      <c r="I194" s="194"/>
      <c r="J194" s="195">
        <f>ROUND(I194*H194,2)</f>
        <v>0</v>
      </c>
      <c r="K194" s="191" t="s">
        <v>128</v>
      </c>
      <c r="L194" s="58"/>
      <c r="M194" s="196" t="s">
        <v>21</v>
      </c>
      <c r="N194" s="197" t="s">
        <v>40</v>
      </c>
      <c r="O194" s="39"/>
      <c r="P194" s="198">
        <f>O194*H194</f>
        <v>0</v>
      </c>
      <c r="Q194" s="198">
        <v>4.3990000000000001E-2</v>
      </c>
      <c r="R194" s="198">
        <f>Q194*H194</f>
        <v>4.3990000000000001E-2</v>
      </c>
      <c r="S194" s="198">
        <v>0</v>
      </c>
      <c r="T194" s="199">
        <f>S194*H194</f>
        <v>0</v>
      </c>
      <c r="AR194" s="21" t="s">
        <v>218</v>
      </c>
      <c r="AT194" s="21" t="s">
        <v>124</v>
      </c>
      <c r="AU194" s="21" t="s">
        <v>79</v>
      </c>
      <c r="AY194" s="21" t="s">
        <v>122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21" t="s">
        <v>77</v>
      </c>
      <c r="BK194" s="200">
        <f>ROUND(I194*H194,2)</f>
        <v>0</v>
      </c>
      <c r="BL194" s="21" t="s">
        <v>218</v>
      </c>
      <c r="BM194" s="21" t="s">
        <v>364</v>
      </c>
    </row>
    <row r="195" spans="2:65" s="1" customFormat="1" ht="13.5">
      <c r="B195" s="38"/>
      <c r="C195" s="60"/>
      <c r="D195" s="201" t="s">
        <v>131</v>
      </c>
      <c r="E195" s="60"/>
      <c r="F195" s="202" t="s">
        <v>365</v>
      </c>
      <c r="G195" s="60"/>
      <c r="H195" s="60"/>
      <c r="I195" s="160"/>
      <c r="J195" s="60"/>
      <c r="K195" s="60"/>
      <c r="L195" s="58"/>
      <c r="M195" s="203"/>
      <c r="N195" s="39"/>
      <c r="O195" s="39"/>
      <c r="P195" s="39"/>
      <c r="Q195" s="39"/>
      <c r="R195" s="39"/>
      <c r="S195" s="39"/>
      <c r="T195" s="75"/>
      <c r="AT195" s="21" t="s">
        <v>131</v>
      </c>
      <c r="AU195" s="21" t="s">
        <v>79</v>
      </c>
    </row>
    <row r="196" spans="2:65" s="1" customFormat="1" ht="14.45" customHeight="1">
      <c r="B196" s="38"/>
      <c r="C196" s="189" t="s">
        <v>366</v>
      </c>
      <c r="D196" s="189" t="s">
        <v>124</v>
      </c>
      <c r="E196" s="190" t="s">
        <v>367</v>
      </c>
      <c r="F196" s="191" t="s">
        <v>368</v>
      </c>
      <c r="G196" s="192" t="s">
        <v>363</v>
      </c>
      <c r="H196" s="193">
        <v>1</v>
      </c>
      <c r="I196" s="194"/>
      <c r="J196" s="195">
        <f>ROUND(I196*H196,2)</f>
        <v>0</v>
      </c>
      <c r="K196" s="191" t="s">
        <v>128</v>
      </c>
      <c r="L196" s="58"/>
      <c r="M196" s="196" t="s">
        <v>21</v>
      </c>
      <c r="N196" s="197" t="s">
        <v>40</v>
      </c>
      <c r="O196" s="39"/>
      <c r="P196" s="198">
        <f>O196*H196</f>
        <v>0</v>
      </c>
      <c r="Q196" s="198">
        <v>2.5999999999999998E-4</v>
      </c>
      <c r="R196" s="198">
        <f>Q196*H196</f>
        <v>2.5999999999999998E-4</v>
      </c>
      <c r="S196" s="198">
        <v>0</v>
      </c>
      <c r="T196" s="199">
        <f>S196*H196</f>
        <v>0</v>
      </c>
      <c r="AR196" s="21" t="s">
        <v>218</v>
      </c>
      <c r="AT196" s="21" t="s">
        <v>124</v>
      </c>
      <c r="AU196" s="21" t="s">
        <v>79</v>
      </c>
      <c r="AY196" s="21" t="s">
        <v>122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21" t="s">
        <v>77</v>
      </c>
      <c r="BK196" s="200">
        <f>ROUND(I196*H196,2)</f>
        <v>0</v>
      </c>
      <c r="BL196" s="21" t="s">
        <v>218</v>
      </c>
      <c r="BM196" s="21" t="s">
        <v>369</v>
      </c>
    </row>
    <row r="197" spans="2:65" s="1" customFormat="1" ht="13.5">
      <c r="B197" s="38"/>
      <c r="C197" s="60"/>
      <c r="D197" s="201" t="s">
        <v>131</v>
      </c>
      <c r="E197" s="60"/>
      <c r="F197" s="202" t="s">
        <v>370</v>
      </c>
      <c r="G197" s="60"/>
      <c r="H197" s="60"/>
      <c r="I197" s="160"/>
      <c r="J197" s="60"/>
      <c r="K197" s="60"/>
      <c r="L197" s="58"/>
      <c r="M197" s="203"/>
      <c r="N197" s="39"/>
      <c r="O197" s="39"/>
      <c r="P197" s="39"/>
      <c r="Q197" s="39"/>
      <c r="R197" s="39"/>
      <c r="S197" s="39"/>
      <c r="T197" s="75"/>
      <c r="AT197" s="21" t="s">
        <v>131</v>
      </c>
      <c r="AU197" s="21" t="s">
        <v>79</v>
      </c>
    </row>
    <row r="198" spans="2:65" s="1" customFormat="1" ht="14.45" customHeight="1">
      <c r="B198" s="38"/>
      <c r="C198" s="189" t="s">
        <v>371</v>
      </c>
      <c r="D198" s="189" t="s">
        <v>124</v>
      </c>
      <c r="E198" s="190" t="s">
        <v>372</v>
      </c>
      <c r="F198" s="191" t="s">
        <v>373</v>
      </c>
      <c r="G198" s="192" t="s">
        <v>363</v>
      </c>
      <c r="H198" s="193">
        <v>1</v>
      </c>
      <c r="I198" s="194"/>
      <c r="J198" s="195">
        <f>ROUND(I198*H198,2)</f>
        <v>0</v>
      </c>
      <c r="K198" s="191" t="s">
        <v>21</v>
      </c>
      <c r="L198" s="58"/>
      <c r="M198" s="196" t="s">
        <v>21</v>
      </c>
      <c r="N198" s="197" t="s">
        <v>40</v>
      </c>
      <c r="O198" s="39"/>
      <c r="P198" s="198">
        <f>O198*H198</f>
        <v>0</v>
      </c>
      <c r="Q198" s="198">
        <v>3.2499999999999999E-3</v>
      </c>
      <c r="R198" s="198">
        <f>Q198*H198</f>
        <v>3.2499999999999999E-3</v>
      </c>
      <c r="S198" s="198">
        <v>0</v>
      </c>
      <c r="T198" s="199">
        <f>S198*H198</f>
        <v>0</v>
      </c>
      <c r="AR198" s="21" t="s">
        <v>218</v>
      </c>
      <c r="AT198" s="21" t="s">
        <v>124</v>
      </c>
      <c r="AU198" s="21" t="s">
        <v>79</v>
      </c>
      <c r="AY198" s="21" t="s">
        <v>122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21" t="s">
        <v>77</v>
      </c>
      <c r="BK198" s="200">
        <f>ROUND(I198*H198,2)</f>
        <v>0</v>
      </c>
      <c r="BL198" s="21" t="s">
        <v>218</v>
      </c>
      <c r="BM198" s="21" t="s">
        <v>374</v>
      </c>
    </row>
    <row r="199" spans="2:65" s="1" customFormat="1" ht="13.5">
      <c r="B199" s="38"/>
      <c r="C199" s="60"/>
      <c r="D199" s="201" t="s">
        <v>131</v>
      </c>
      <c r="E199" s="60"/>
      <c r="F199" s="202" t="s">
        <v>373</v>
      </c>
      <c r="G199" s="60"/>
      <c r="H199" s="60"/>
      <c r="I199" s="160"/>
      <c r="J199" s="60"/>
      <c r="K199" s="60"/>
      <c r="L199" s="58"/>
      <c r="M199" s="203"/>
      <c r="N199" s="39"/>
      <c r="O199" s="39"/>
      <c r="P199" s="39"/>
      <c r="Q199" s="39"/>
      <c r="R199" s="39"/>
      <c r="S199" s="39"/>
      <c r="T199" s="75"/>
      <c r="AT199" s="21" t="s">
        <v>131</v>
      </c>
      <c r="AU199" s="21" t="s">
        <v>79</v>
      </c>
    </row>
    <row r="200" spans="2:65" s="1" customFormat="1" ht="14.45" customHeight="1">
      <c r="B200" s="38"/>
      <c r="C200" s="189" t="s">
        <v>375</v>
      </c>
      <c r="D200" s="189" t="s">
        <v>124</v>
      </c>
      <c r="E200" s="190" t="s">
        <v>376</v>
      </c>
      <c r="F200" s="191" t="s">
        <v>377</v>
      </c>
      <c r="G200" s="192" t="s">
        <v>147</v>
      </c>
      <c r="H200" s="193">
        <v>15</v>
      </c>
      <c r="I200" s="194"/>
      <c r="J200" s="195">
        <f>ROUND(I200*H200,2)</f>
        <v>0</v>
      </c>
      <c r="K200" s="191" t="s">
        <v>128</v>
      </c>
      <c r="L200" s="58"/>
      <c r="M200" s="196" t="s">
        <v>21</v>
      </c>
      <c r="N200" s="197" t="s">
        <v>40</v>
      </c>
      <c r="O200" s="39"/>
      <c r="P200" s="198">
        <f>O200*H200</f>
        <v>0</v>
      </c>
      <c r="Q200" s="198">
        <v>0</v>
      </c>
      <c r="R200" s="198">
        <f>Q200*H200</f>
        <v>0</v>
      </c>
      <c r="S200" s="198">
        <v>0</v>
      </c>
      <c r="T200" s="199">
        <f>S200*H200</f>
        <v>0</v>
      </c>
      <c r="AR200" s="21" t="s">
        <v>218</v>
      </c>
      <c r="AT200" s="21" t="s">
        <v>124</v>
      </c>
      <c r="AU200" s="21" t="s">
        <v>79</v>
      </c>
      <c r="AY200" s="21" t="s">
        <v>122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21" t="s">
        <v>77</v>
      </c>
      <c r="BK200" s="200">
        <f>ROUND(I200*H200,2)</f>
        <v>0</v>
      </c>
      <c r="BL200" s="21" t="s">
        <v>218</v>
      </c>
      <c r="BM200" s="21" t="s">
        <v>378</v>
      </c>
    </row>
    <row r="201" spans="2:65" s="1" customFormat="1" ht="13.5">
      <c r="B201" s="38"/>
      <c r="C201" s="60"/>
      <c r="D201" s="201" t="s">
        <v>131</v>
      </c>
      <c r="E201" s="60"/>
      <c r="F201" s="202" t="s">
        <v>379</v>
      </c>
      <c r="G201" s="60"/>
      <c r="H201" s="60"/>
      <c r="I201" s="160"/>
      <c r="J201" s="60"/>
      <c r="K201" s="60"/>
      <c r="L201" s="58"/>
      <c r="M201" s="203"/>
      <c r="N201" s="39"/>
      <c r="O201" s="39"/>
      <c r="P201" s="39"/>
      <c r="Q201" s="39"/>
      <c r="R201" s="39"/>
      <c r="S201" s="39"/>
      <c r="T201" s="75"/>
      <c r="AT201" s="21" t="s">
        <v>131</v>
      </c>
      <c r="AU201" s="21" t="s">
        <v>79</v>
      </c>
    </row>
    <row r="202" spans="2:65" s="1" customFormat="1" ht="14.45" customHeight="1">
      <c r="B202" s="38"/>
      <c r="C202" s="189" t="s">
        <v>380</v>
      </c>
      <c r="D202" s="189" t="s">
        <v>124</v>
      </c>
      <c r="E202" s="190" t="s">
        <v>381</v>
      </c>
      <c r="F202" s="191" t="s">
        <v>382</v>
      </c>
      <c r="G202" s="192" t="s">
        <v>221</v>
      </c>
      <c r="H202" s="193">
        <v>1</v>
      </c>
      <c r="I202" s="194"/>
      <c r="J202" s="195">
        <f>ROUND(I202*H202,2)</f>
        <v>0</v>
      </c>
      <c r="K202" s="191" t="s">
        <v>128</v>
      </c>
      <c r="L202" s="58"/>
      <c r="M202" s="196" t="s">
        <v>21</v>
      </c>
      <c r="N202" s="197" t="s">
        <v>40</v>
      </c>
      <c r="O202" s="39"/>
      <c r="P202" s="198">
        <f>O202*H202</f>
        <v>0</v>
      </c>
      <c r="Q202" s="198">
        <v>0</v>
      </c>
      <c r="R202" s="198">
        <f>Q202*H202</f>
        <v>0</v>
      </c>
      <c r="S202" s="198">
        <v>0</v>
      </c>
      <c r="T202" s="199">
        <f>S202*H202</f>
        <v>0</v>
      </c>
      <c r="AR202" s="21" t="s">
        <v>218</v>
      </c>
      <c r="AT202" s="21" t="s">
        <v>124</v>
      </c>
      <c r="AU202" s="21" t="s">
        <v>79</v>
      </c>
      <c r="AY202" s="21" t="s">
        <v>122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21" t="s">
        <v>77</v>
      </c>
      <c r="BK202" s="200">
        <f>ROUND(I202*H202,2)</f>
        <v>0</v>
      </c>
      <c r="BL202" s="21" t="s">
        <v>218</v>
      </c>
      <c r="BM202" s="21" t="s">
        <v>383</v>
      </c>
    </row>
    <row r="203" spans="2:65" s="1" customFormat="1" ht="13.5">
      <c r="B203" s="38"/>
      <c r="C203" s="60"/>
      <c r="D203" s="201" t="s">
        <v>131</v>
      </c>
      <c r="E203" s="60"/>
      <c r="F203" s="202" t="s">
        <v>384</v>
      </c>
      <c r="G203" s="60"/>
      <c r="H203" s="60"/>
      <c r="I203" s="160"/>
      <c r="J203" s="60"/>
      <c r="K203" s="60"/>
      <c r="L203" s="58"/>
      <c r="M203" s="203"/>
      <c r="N203" s="39"/>
      <c r="O203" s="39"/>
      <c r="P203" s="39"/>
      <c r="Q203" s="39"/>
      <c r="R203" s="39"/>
      <c r="S203" s="39"/>
      <c r="T203" s="75"/>
      <c r="AT203" s="21" t="s">
        <v>131</v>
      </c>
      <c r="AU203" s="21" t="s">
        <v>79</v>
      </c>
    </row>
    <row r="204" spans="2:65" s="1" customFormat="1" ht="22.9" customHeight="1">
      <c r="B204" s="38"/>
      <c r="C204" s="189" t="s">
        <v>385</v>
      </c>
      <c r="D204" s="189" t="s">
        <v>124</v>
      </c>
      <c r="E204" s="190" t="s">
        <v>386</v>
      </c>
      <c r="F204" s="191" t="s">
        <v>387</v>
      </c>
      <c r="G204" s="192" t="s">
        <v>221</v>
      </c>
      <c r="H204" s="193">
        <v>2</v>
      </c>
      <c r="I204" s="194"/>
      <c r="J204" s="195">
        <f>ROUND(I204*H204,2)</f>
        <v>0</v>
      </c>
      <c r="K204" s="191" t="s">
        <v>128</v>
      </c>
      <c r="L204" s="58"/>
      <c r="M204" s="196" t="s">
        <v>21</v>
      </c>
      <c r="N204" s="197" t="s">
        <v>40</v>
      </c>
      <c r="O204" s="39"/>
      <c r="P204" s="198">
        <f>O204*H204</f>
        <v>0</v>
      </c>
      <c r="Q204" s="198">
        <v>2.0799999999999998E-3</v>
      </c>
      <c r="R204" s="198">
        <f>Q204*H204</f>
        <v>4.1599999999999996E-3</v>
      </c>
      <c r="S204" s="198">
        <v>0</v>
      </c>
      <c r="T204" s="199">
        <f>S204*H204</f>
        <v>0</v>
      </c>
      <c r="AR204" s="21" t="s">
        <v>218</v>
      </c>
      <c r="AT204" s="21" t="s">
        <v>124</v>
      </c>
      <c r="AU204" s="21" t="s">
        <v>79</v>
      </c>
      <c r="AY204" s="21" t="s">
        <v>122</v>
      </c>
      <c r="BE204" s="200">
        <f>IF(N204="základní",J204,0)</f>
        <v>0</v>
      </c>
      <c r="BF204" s="200">
        <f>IF(N204="snížená",J204,0)</f>
        <v>0</v>
      </c>
      <c r="BG204" s="200">
        <f>IF(N204="zákl. přenesená",J204,0)</f>
        <v>0</v>
      </c>
      <c r="BH204" s="200">
        <f>IF(N204="sníž. přenesená",J204,0)</f>
        <v>0</v>
      </c>
      <c r="BI204" s="200">
        <f>IF(N204="nulová",J204,0)</f>
        <v>0</v>
      </c>
      <c r="BJ204" s="21" t="s">
        <v>77</v>
      </c>
      <c r="BK204" s="200">
        <f>ROUND(I204*H204,2)</f>
        <v>0</v>
      </c>
      <c r="BL204" s="21" t="s">
        <v>218</v>
      </c>
      <c r="BM204" s="21" t="s">
        <v>388</v>
      </c>
    </row>
    <row r="205" spans="2:65" s="1" customFormat="1" ht="27">
      <c r="B205" s="38"/>
      <c r="C205" s="60"/>
      <c r="D205" s="201" t="s">
        <v>131</v>
      </c>
      <c r="E205" s="60"/>
      <c r="F205" s="202" t="s">
        <v>389</v>
      </c>
      <c r="G205" s="60"/>
      <c r="H205" s="60"/>
      <c r="I205" s="160"/>
      <c r="J205" s="60"/>
      <c r="K205" s="60"/>
      <c r="L205" s="58"/>
      <c r="M205" s="203"/>
      <c r="N205" s="39"/>
      <c r="O205" s="39"/>
      <c r="P205" s="39"/>
      <c r="Q205" s="39"/>
      <c r="R205" s="39"/>
      <c r="S205" s="39"/>
      <c r="T205" s="75"/>
      <c r="AT205" s="21" t="s">
        <v>131</v>
      </c>
      <c r="AU205" s="21" t="s">
        <v>79</v>
      </c>
    </row>
    <row r="206" spans="2:65" s="1" customFormat="1" ht="14.45" customHeight="1">
      <c r="B206" s="38"/>
      <c r="C206" s="189" t="s">
        <v>390</v>
      </c>
      <c r="D206" s="189" t="s">
        <v>124</v>
      </c>
      <c r="E206" s="190" t="s">
        <v>391</v>
      </c>
      <c r="F206" s="191" t="s">
        <v>392</v>
      </c>
      <c r="G206" s="192" t="s">
        <v>221</v>
      </c>
      <c r="H206" s="193">
        <v>1</v>
      </c>
      <c r="I206" s="194"/>
      <c r="J206" s="195">
        <f>ROUND(I206*H206,2)</f>
        <v>0</v>
      </c>
      <c r="K206" s="191" t="s">
        <v>128</v>
      </c>
      <c r="L206" s="58"/>
      <c r="M206" s="196" t="s">
        <v>21</v>
      </c>
      <c r="N206" s="197" t="s">
        <v>40</v>
      </c>
      <c r="O206" s="39"/>
      <c r="P206" s="198">
        <f>O206*H206</f>
        <v>0</v>
      </c>
      <c r="Q206" s="198">
        <v>8.1999999999999998E-4</v>
      </c>
      <c r="R206" s="198">
        <f>Q206*H206</f>
        <v>8.1999999999999998E-4</v>
      </c>
      <c r="S206" s="198">
        <v>0</v>
      </c>
      <c r="T206" s="199">
        <f>S206*H206</f>
        <v>0</v>
      </c>
      <c r="AR206" s="21" t="s">
        <v>218</v>
      </c>
      <c r="AT206" s="21" t="s">
        <v>124</v>
      </c>
      <c r="AU206" s="21" t="s">
        <v>79</v>
      </c>
      <c r="AY206" s="21" t="s">
        <v>122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21" t="s">
        <v>77</v>
      </c>
      <c r="BK206" s="200">
        <f>ROUND(I206*H206,2)</f>
        <v>0</v>
      </c>
      <c r="BL206" s="21" t="s">
        <v>218</v>
      </c>
      <c r="BM206" s="21" t="s">
        <v>393</v>
      </c>
    </row>
    <row r="207" spans="2:65" s="1" customFormat="1" ht="27">
      <c r="B207" s="38"/>
      <c r="C207" s="60"/>
      <c r="D207" s="201" t="s">
        <v>131</v>
      </c>
      <c r="E207" s="60"/>
      <c r="F207" s="202" t="s">
        <v>394</v>
      </c>
      <c r="G207" s="60"/>
      <c r="H207" s="60"/>
      <c r="I207" s="160"/>
      <c r="J207" s="60"/>
      <c r="K207" s="60"/>
      <c r="L207" s="58"/>
      <c r="M207" s="203"/>
      <c r="N207" s="39"/>
      <c r="O207" s="39"/>
      <c r="P207" s="39"/>
      <c r="Q207" s="39"/>
      <c r="R207" s="39"/>
      <c r="S207" s="39"/>
      <c r="T207" s="75"/>
      <c r="AT207" s="21" t="s">
        <v>131</v>
      </c>
      <c r="AU207" s="21" t="s">
        <v>79</v>
      </c>
    </row>
    <row r="208" spans="2:65" s="1" customFormat="1" ht="22.9" customHeight="1">
      <c r="B208" s="38"/>
      <c r="C208" s="215" t="s">
        <v>395</v>
      </c>
      <c r="D208" s="215" t="s">
        <v>175</v>
      </c>
      <c r="E208" s="216" t="s">
        <v>396</v>
      </c>
      <c r="F208" s="217" t="s">
        <v>397</v>
      </c>
      <c r="G208" s="218" t="s">
        <v>221</v>
      </c>
      <c r="H208" s="219">
        <v>1</v>
      </c>
      <c r="I208" s="220"/>
      <c r="J208" s="221">
        <f>ROUND(I208*H208,2)</f>
        <v>0</v>
      </c>
      <c r="K208" s="217" t="s">
        <v>128</v>
      </c>
      <c r="L208" s="222"/>
      <c r="M208" s="223" t="s">
        <v>21</v>
      </c>
      <c r="N208" s="224" t="s">
        <v>40</v>
      </c>
      <c r="O208" s="39"/>
      <c r="P208" s="198">
        <f>O208*H208</f>
        <v>0</v>
      </c>
      <c r="Q208" s="198">
        <v>3.5000000000000001E-3</v>
      </c>
      <c r="R208" s="198">
        <f>Q208*H208</f>
        <v>3.5000000000000001E-3</v>
      </c>
      <c r="S208" s="198">
        <v>0</v>
      </c>
      <c r="T208" s="199">
        <f>S208*H208</f>
        <v>0</v>
      </c>
      <c r="AR208" s="21" t="s">
        <v>296</v>
      </c>
      <c r="AT208" s="21" t="s">
        <v>175</v>
      </c>
      <c r="AU208" s="21" t="s">
        <v>79</v>
      </c>
      <c r="AY208" s="21" t="s">
        <v>122</v>
      </c>
      <c r="BE208" s="200">
        <f>IF(N208="základní",J208,0)</f>
        <v>0</v>
      </c>
      <c r="BF208" s="200">
        <f>IF(N208="snížená",J208,0)</f>
        <v>0</v>
      </c>
      <c r="BG208" s="200">
        <f>IF(N208="zákl. přenesená",J208,0)</f>
        <v>0</v>
      </c>
      <c r="BH208" s="200">
        <f>IF(N208="sníž. přenesená",J208,0)</f>
        <v>0</v>
      </c>
      <c r="BI208" s="200">
        <f>IF(N208="nulová",J208,0)</f>
        <v>0</v>
      </c>
      <c r="BJ208" s="21" t="s">
        <v>77</v>
      </c>
      <c r="BK208" s="200">
        <f>ROUND(I208*H208,2)</f>
        <v>0</v>
      </c>
      <c r="BL208" s="21" t="s">
        <v>218</v>
      </c>
      <c r="BM208" s="21" t="s">
        <v>398</v>
      </c>
    </row>
    <row r="209" spans="2:47" s="1" customFormat="1" ht="27">
      <c r="B209" s="38"/>
      <c r="C209" s="60"/>
      <c r="D209" s="201" t="s">
        <v>131</v>
      </c>
      <c r="E209" s="60"/>
      <c r="F209" s="202" t="s">
        <v>399</v>
      </c>
      <c r="G209" s="60"/>
      <c r="H209" s="60"/>
      <c r="I209" s="160"/>
      <c r="J209" s="60"/>
      <c r="K209" s="60"/>
      <c r="L209" s="58"/>
      <c r="M209" s="225"/>
      <c r="N209" s="226"/>
      <c r="O209" s="226"/>
      <c r="P209" s="226"/>
      <c r="Q209" s="226"/>
      <c r="R209" s="226"/>
      <c r="S209" s="226"/>
      <c r="T209" s="227"/>
      <c r="AT209" s="21" t="s">
        <v>131</v>
      </c>
      <c r="AU209" s="21" t="s">
        <v>79</v>
      </c>
    </row>
    <row r="210" spans="2:47" s="1" customFormat="1" ht="6.95" customHeight="1">
      <c r="B210" s="53"/>
      <c r="C210" s="54"/>
      <c r="D210" s="54"/>
      <c r="E210" s="54"/>
      <c r="F210" s="54"/>
      <c r="G210" s="54"/>
      <c r="H210" s="54"/>
      <c r="I210" s="136"/>
      <c r="J210" s="54"/>
      <c r="K210" s="54"/>
      <c r="L210" s="58"/>
    </row>
  </sheetData>
  <sheetProtection algorithmName="SHA-512" hashValue="xKH/kt5SJ4XSyaNQRrXUgUYMZduwX8NKot75/TkNnMbcMkUK1vdGTH4N46MAATZv+B0/HU/CFFgHxuhYs5KVqg==" saltValue="R8f6YKzswOGruODOiKEkC/TG2EKQjAHOWIRaJQTkWr1XaeHZNmlNf/ojozXVF7zdLnTzsNgi4gKfgeSqu29o/g==" spinCount="100000" sheet="1" objects="1" scenarios="1" formatColumns="0" formatRows="0" autoFilter="0"/>
  <autoFilter ref="C85:K209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8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83</v>
      </c>
      <c r="G1" s="352" t="s">
        <v>84</v>
      </c>
      <c r="H1" s="352"/>
      <c r="I1" s="112"/>
      <c r="J1" s="111" t="s">
        <v>85</v>
      </c>
      <c r="K1" s="110" t="s">
        <v>86</v>
      </c>
      <c r="L1" s="111" t="s">
        <v>87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21" t="s">
        <v>82</v>
      </c>
    </row>
    <row r="3" spans="1:70" ht="6.95" customHeight="1">
      <c r="B3" s="22"/>
      <c r="C3" s="23"/>
      <c r="D3" s="23"/>
      <c r="E3" s="23"/>
      <c r="F3" s="23"/>
      <c r="G3" s="23"/>
      <c r="H3" s="23"/>
      <c r="I3" s="113"/>
      <c r="J3" s="23"/>
      <c r="K3" s="24"/>
      <c r="AT3" s="21" t="s">
        <v>79</v>
      </c>
    </row>
    <row r="4" spans="1:70" ht="36.950000000000003" customHeight="1">
      <c r="B4" s="25"/>
      <c r="C4" s="26"/>
      <c r="D4" s="27" t="s">
        <v>88</v>
      </c>
      <c r="E4" s="26"/>
      <c r="F4" s="26"/>
      <c r="G4" s="26"/>
      <c r="H4" s="26"/>
      <c r="I4" s="114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4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14"/>
      <c r="J6" s="26"/>
      <c r="K6" s="28"/>
    </row>
    <row r="7" spans="1:70" ht="14.45" customHeight="1">
      <c r="B7" s="25"/>
      <c r="C7" s="26"/>
      <c r="D7" s="26"/>
      <c r="E7" s="344" t="str">
        <f>'Rekapitulace stavby'!K6</f>
        <v>ZŠ Moskevská - přípojka plynu</v>
      </c>
      <c r="F7" s="345"/>
      <c r="G7" s="345"/>
      <c r="H7" s="345"/>
      <c r="I7" s="114"/>
      <c r="J7" s="26"/>
      <c r="K7" s="28"/>
    </row>
    <row r="8" spans="1:70" s="1" customFormat="1">
      <c r="B8" s="38"/>
      <c r="C8" s="39"/>
      <c r="D8" s="34" t="s">
        <v>89</v>
      </c>
      <c r="E8" s="39"/>
      <c r="F8" s="39"/>
      <c r="G8" s="39"/>
      <c r="H8" s="39"/>
      <c r="I8" s="115"/>
      <c r="J8" s="39"/>
      <c r="K8" s="42"/>
    </row>
    <row r="9" spans="1:70" s="1" customFormat="1" ht="36.950000000000003" customHeight="1">
      <c r="B9" s="38"/>
      <c r="C9" s="39"/>
      <c r="D9" s="39"/>
      <c r="E9" s="346" t="s">
        <v>400</v>
      </c>
      <c r="F9" s="347"/>
      <c r="G9" s="347"/>
      <c r="H9" s="347"/>
      <c r="I9" s="115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5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6" t="s">
        <v>22</v>
      </c>
      <c r="J11" s="32" t="s">
        <v>21</v>
      </c>
      <c r="K11" s="42"/>
    </row>
    <row r="12" spans="1:70" s="1" customFormat="1" ht="14.45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6" t="s">
        <v>25</v>
      </c>
      <c r="J12" s="117" t="str">
        <f>'Rekapitulace stavby'!AN8</f>
        <v>20. 12. 2017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5" customHeight="1">
      <c r="B14" s="38"/>
      <c r="C14" s="39"/>
      <c r="D14" s="34" t="s">
        <v>27</v>
      </c>
      <c r="E14" s="39"/>
      <c r="F14" s="39"/>
      <c r="G14" s="39"/>
      <c r="H14" s="39"/>
      <c r="I14" s="116" t="s">
        <v>28</v>
      </c>
      <c r="J14" s="32" t="str">
        <f>IF('Rekapitulace stavby'!AN10="","",'Rekapitulace stavby'!AN10)</f>
        <v/>
      </c>
      <c r="K14" s="42"/>
    </row>
    <row r="15" spans="1:70" s="1" customFormat="1" ht="18" customHeight="1">
      <c r="B15" s="38"/>
      <c r="C15" s="39"/>
      <c r="D15" s="39"/>
      <c r="E15" s="32" t="str">
        <f>IF('Rekapitulace stavby'!E11="","",'Rekapitulace stavby'!E11)</f>
        <v xml:space="preserve"> </v>
      </c>
      <c r="F15" s="39"/>
      <c r="G15" s="39"/>
      <c r="H15" s="39"/>
      <c r="I15" s="116" t="s">
        <v>29</v>
      </c>
      <c r="J15" s="32" t="str">
        <f>IF('Rekapitulace stavby'!AN11="","",'Rekapitulace stavby'!AN11)</f>
        <v/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5" customHeight="1">
      <c r="B17" s="38"/>
      <c r="C17" s="39"/>
      <c r="D17" s="34" t="s">
        <v>30</v>
      </c>
      <c r="E17" s="39"/>
      <c r="F17" s="39"/>
      <c r="G17" s="39"/>
      <c r="H17" s="39"/>
      <c r="I17" s="116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29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5" customHeight="1">
      <c r="B20" s="38"/>
      <c r="C20" s="39"/>
      <c r="D20" s="34" t="s">
        <v>32</v>
      </c>
      <c r="E20" s="39"/>
      <c r="F20" s="39"/>
      <c r="G20" s="39"/>
      <c r="H20" s="39"/>
      <c r="I20" s="116" t="s">
        <v>28</v>
      </c>
      <c r="J20" s="32" t="str">
        <f>IF('Rekapitulace stavby'!AN16="","",'Rekapitulace stavby'!AN16)</f>
        <v/>
      </c>
      <c r="K20" s="42"/>
    </row>
    <row r="21" spans="2:11" s="1" customFormat="1" ht="18" customHeight="1">
      <c r="B21" s="38"/>
      <c r="C21" s="39"/>
      <c r="D21" s="39"/>
      <c r="E21" s="32" t="str">
        <f>IF('Rekapitulace stavby'!E17="","",'Rekapitulace stavby'!E17)</f>
        <v xml:space="preserve"> </v>
      </c>
      <c r="F21" s="39"/>
      <c r="G21" s="39"/>
      <c r="H21" s="39"/>
      <c r="I21" s="116" t="s">
        <v>29</v>
      </c>
      <c r="J21" s="32" t="str">
        <f>IF('Rekapitulace stavby'!AN17="","",'Rekapitulace stavby'!AN17)</f>
        <v/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5" customHeight="1">
      <c r="B23" s="38"/>
      <c r="C23" s="39"/>
      <c r="D23" s="34" t="s">
        <v>34</v>
      </c>
      <c r="E23" s="39"/>
      <c r="F23" s="39"/>
      <c r="G23" s="39"/>
      <c r="H23" s="39"/>
      <c r="I23" s="115"/>
      <c r="J23" s="39"/>
      <c r="K23" s="42"/>
    </row>
    <row r="24" spans="2:11" s="6" customFormat="1" ht="14.45" customHeight="1">
      <c r="B24" s="118"/>
      <c r="C24" s="119"/>
      <c r="D24" s="119"/>
      <c r="E24" s="313" t="s">
        <v>21</v>
      </c>
      <c r="F24" s="313"/>
      <c r="G24" s="313"/>
      <c r="H24" s="313"/>
      <c r="I24" s="120"/>
      <c r="J24" s="119"/>
      <c r="K24" s="121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35</v>
      </c>
      <c r="E27" s="39"/>
      <c r="F27" s="39"/>
      <c r="G27" s="39"/>
      <c r="H27" s="39"/>
      <c r="I27" s="115"/>
      <c r="J27" s="125">
        <f>ROUND(J82,2)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5" customHeight="1">
      <c r="B29" s="38"/>
      <c r="C29" s="39"/>
      <c r="D29" s="39"/>
      <c r="E29" s="39"/>
      <c r="F29" s="43" t="s">
        <v>37</v>
      </c>
      <c r="G29" s="39"/>
      <c r="H29" s="39"/>
      <c r="I29" s="126" t="s">
        <v>36</v>
      </c>
      <c r="J29" s="43" t="s">
        <v>38</v>
      </c>
      <c r="K29" s="42"/>
    </row>
    <row r="30" spans="2:11" s="1" customFormat="1" ht="14.45" customHeight="1">
      <c r="B30" s="38"/>
      <c r="C30" s="39"/>
      <c r="D30" s="46" t="s">
        <v>39</v>
      </c>
      <c r="E30" s="46" t="s">
        <v>40</v>
      </c>
      <c r="F30" s="127">
        <f>ROUND(SUM(BE82:BE108), 2)</f>
        <v>0</v>
      </c>
      <c r="G30" s="39"/>
      <c r="H30" s="39"/>
      <c r="I30" s="128">
        <v>0.21</v>
      </c>
      <c r="J30" s="127">
        <f>ROUND(ROUND((SUM(BE82:BE108)),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41</v>
      </c>
      <c r="F31" s="127">
        <f>ROUND(SUM(BF82:BF108), 2)</f>
        <v>0</v>
      </c>
      <c r="G31" s="39"/>
      <c r="H31" s="39"/>
      <c r="I31" s="128">
        <v>0.15</v>
      </c>
      <c r="J31" s="127">
        <f>ROUND(ROUND((SUM(BF82:BF108)),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42</v>
      </c>
      <c r="F32" s="127">
        <f>ROUND(SUM(BG82:BG108),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43</v>
      </c>
      <c r="F33" s="127">
        <f>ROUND(SUM(BH82:BH108),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44</v>
      </c>
      <c r="F34" s="127">
        <f>ROUND(SUM(BI82:BI108),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45</v>
      </c>
      <c r="E36" s="76"/>
      <c r="F36" s="76"/>
      <c r="G36" s="131" t="s">
        <v>46</v>
      </c>
      <c r="H36" s="132" t="s">
        <v>47</v>
      </c>
      <c r="I36" s="133"/>
      <c r="J36" s="134">
        <f>SUM(J27:J34)</f>
        <v>0</v>
      </c>
      <c r="K36" s="135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5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50000000000003" customHeight="1">
      <c r="B42" s="38"/>
      <c r="C42" s="27" t="s">
        <v>91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14.45" customHeight="1">
      <c r="B45" s="38"/>
      <c r="C45" s="39"/>
      <c r="D45" s="39"/>
      <c r="E45" s="344" t="str">
        <f>E7</f>
        <v>ZŠ Moskevská - přípojka plynu</v>
      </c>
      <c r="F45" s="345"/>
      <c r="G45" s="345"/>
      <c r="H45" s="345"/>
      <c r="I45" s="115"/>
      <c r="J45" s="39"/>
      <c r="K45" s="42"/>
    </row>
    <row r="46" spans="2:11" s="1" customFormat="1" ht="14.45" customHeight="1">
      <c r="B46" s="38"/>
      <c r="C46" s="34" t="s">
        <v>89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16.149999999999999" customHeight="1">
      <c r="B47" s="38"/>
      <c r="C47" s="39"/>
      <c r="D47" s="39"/>
      <c r="E47" s="346" t="str">
        <f>E9</f>
        <v>04 - VRN</v>
      </c>
      <c r="F47" s="347"/>
      <c r="G47" s="347"/>
      <c r="H47" s="347"/>
      <c r="I47" s="115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 xml:space="preserve"> </v>
      </c>
      <c r="G49" s="39"/>
      <c r="H49" s="39"/>
      <c r="I49" s="116" t="s">
        <v>25</v>
      </c>
      <c r="J49" s="117" t="str">
        <f>IF(J12="","",J12)</f>
        <v>20. 12. 2017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>
      <c r="B51" s="38"/>
      <c r="C51" s="34" t="s">
        <v>27</v>
      </c>
      <c r="D51" s="39"/>
      <c r="E51" s="39"/>
      <c r="F51" s="32" t="str">
        <f>E15</f>
        <v xml:space="preserve"> </v>
      </c>
      <c r="G51" s="39"/>
      <c r="H51" s="39"/>
      <c r="I51" s="116" t="s">
        <v>32</v>
      </c>
      <c r="J51" s="313" t="str">
        <f>E21</f>
        <v xml:space="preserve"> </v>
      </c>
      <c r="K51" s="42"/>
    </row>
    <row r="52" spans="2:47" s="1" customFormat="1" ht="14.45" customHeight="1">
      <c r="B52" s="38"/>
      <c r="C52" s="34" t="s">
        <v>30</v>
      </c>
      <c r="D52" s="39"/>
      <c r="E52" s="39"/>
      <c r="F52" s="32" t="str">
        <f>IF(E18="","",E18)</f>
        <v/>
      </c>
      <c r="G52" s="39"/>
      <c r="H52" s="39"/>
      <c r="I52" s="115"/>
      <c r="J52" s="348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92</v>
      </c>
      <c r="D54" s="129"/>
      <c r="E54" s="129"/>
      <c r="F54" s="129"/>
      <c r="G54" s="129"/>
      <c r="H54" s="129"/>
      <c r="I54" s="142"/>
      <c r="J54" s="143" t="s">
        <v>93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94</v>
      </c>
      <c r="D56" s="39"/>
      <c r="E56" s="39"/>
      <c r="F56" s="39"/>
      <c r="G56" s="39"/>
      <c r="H56" s="39"/>
      <c r="I56" s="115"/>
      <c r="J56" s="125">
        <f>J82</f>
        <v>0</v>
      </c>
      <c r="K56" s="42"/>
      <c r="AU56" s="21" t="s">
        <v>95</v>
      </c>
    </row>
    <row r="57" spans="2:47" s="7" customFormat="1" ht="24.95" customHeight="1">
      <c r="B57" s="146"/>
      <c r="C57" s="147"/>
      <c r="D57" s="148" t="s">
        <v>401</v>
      </c>
      <c r="E57" s="149"/>
      <c r="F57" s="149"/>
      <c r="G57" s="149"/>
      <c r="H57" s="149"/>
      <c r="I57" s="150"/>
      <c r="J57" s="151">
        <f>J83</f>
        <v>0</v>
      </c>
      <c r="K57" s="152"/>
    </row>
    <row r="58" spans="2:47" s="8" customFormat="1" ht="19.899999999999999" customHeight="1">
      <c r="B58" s="153"/>
      <c r="C58" s="154"/>
      <c r="D58" s="155" t="s">
        <v>402</v>
      </c>
      <c r="E58" s="156"/>
      <c r="F58" s="156"/>
      <c r="G58" s="156"/>
      <c r="H58" s="156"/>
      <c r="I58" s="157"/>
      <c r="J58" s="158">
        <f>J84</f>
        <v>0</v>
      </c>
      <c r="K58" s="159"/>
    </row>
    <row r="59" spans="2:47" s="8" customFormat="1" ht="19.899999999999999" customHeight="1">
      <c r="B59" s="153"/>
      <c r="C59" s="154"/>
      <c r="D59" s="155" t="s">
        <v>403</v>
      </c>
      <c r="E59" s="156"/>
      <c r="F59" s="156"/>
      <c r="G59" s="156"/>
      <c r="H59" s="156"/>
      <c r="I59" s="157"/>
      <c r="J59" s="158">
        <f>J91</f>
        <v>0</v>
      </c>
      <c r="K59" s="159"/>
    </row>
    <row r="60" spans="2:47" s="8" customFormat="1" ht="19.899999999999999" customHeight="1">
      <c r="B60" s="153"/>
      <c r="C60" s="154"/>
      <c r="D60" s="155" t="s">
        <v>404</v>
      </c>
      <c r="E60" s="156"/>
      <c r="F60" s="156"/>
      <c r="G60" s="156"/>
      <c r="H60" s="156"/>
      <c r="I60" s="157"/>
      <c r="J60" s="158">
        <f>J94</f>
        <v>0</v>
      </c>
      <c r="K60" s="159"/>
    </row>
    <row r="61" spans="2:47" s="8" customFormat="1" ht="19.899999999999999" customHeight="1">
      <c r="B61" s="153"/>
      <c r="C61" s="154"/>
      <c r="D61" s="155" t="s">
        <v>405</v>
      </c>
      <c r="E61" s="156"/>
      <c r="F61" s="156"/>
      <c r="G61" s="156"/>
      <c r="H61" s="156"/>
      <c r="I61" s="157"/>
      <c r="J61" s="158">
        <f>J101</f>
        <v>0</v>
      </c>
      <c r="K61" s="159"/>
    </row>
    <row r="62" spans="2:47" s="8" customFormat="1" ht="19.899999999999999" customHeight="1">
      <c r="B62" s="153"/>
      <c r="C62" s="154"/>
      <c r="D62" s="155" t="s">
        <v>406</v>
      </c>
      <c r="E62" s="156"/>
      <c r="F62" s="156"/>
      <c r="G62" s="156"/>
      <c r="H62" s="156"/>
      <c r="I62" s="157"/>
      <c r="J62" s="158">
        <f>J104</f>
        <v>0</v>
      </c>
      <c r="K62" s="159"/>
    </row>
    <row r="63" spans="2:47" s="1" customFormat="1" ht="21.75" customHeight="1">
      <c r="B63" s="38"/>
      <c r="C63" s="39"/>
      <c r="D63" s="39"/>
      <c r="E63" s="39"/>
      <c r="F63" s="39"/>
      <c r="G63" s="39"/>
      <c r="H63" s="39"/>
      <c r="I63" s="115"/>
      <c r="J63" s="39"/>
      <c r="K63" s="42"/>
    </row>
    <row r="64" spans="2:47" s="1" customFormat="1" ht="6.95" customHeight="1">
      <c r="B64" s="53"/>
      <c r="C64" s="54"/>
      <c r="D64" s="54"/>
      <c r="E64" s="54"/>
      <c r="F64" s="54"/>
      <c r="G64" s="54"/>
      <c r="H64" s="54"/>
      <c r="I64" s="136"/>
      <c r="J64" s="54"/>
      <c r="K64" s="55"/>
    </row>
    <row r="68" spans="2:12" s="1" customFormat="1" ht="6.95" customHeight="1">
      <c r="B68" s="56"/>
      <c r="C68" s="57"/>
      <c r="D68" s="57"/>
      <c r="E68" s="57"/>
      <c r="F68" s="57"/>
      <c r="G68" s="57"/>
      <c r="H68" s="57"/>
      <c r="I68" s="139"/>
      <c r="J68" s="57"/>
      <c r="K68" s="57"/>
      <c r="L68" s="58"/>
    </row>
    <row r="69" spans="2:12" s="1" customFormat="1" ht="36.950000000000003" customHeight="1">
      <c r="B69" s="38"/>
      <c r="C69" s="59" t="s">
        <v>106</v>
      </c>
      <c r="D69" s="60"/>
      <c r="E69" s="60"/>
      <c r="F69" s="60"/>
      <c r="G69" s="60"/>
      <c r="H69" s="60"/>
      <c r="I69" s="160"/>
      <c r="J69" s="60"/>
      <c r="K69" s="60"/>
      <c r="L69" s="58"/>
    </row>
    <row r="70" spans="2:12" s="1" customFormat="1" ht="6.95" customHeight="1">
      <c r="B70" s="38"/>
      <c r="C70" s="60"/>
      <c r="D70" s="60"/>
      <c r="E70" s="60"/>
      <c r="F70" s="60"/>
      <c r="G70" s="60"/>
      <c r="H70" s="60"/>
      <c r="I70" s="160"/>
      <c r="J70" s="60"/>
      <c r="K70" s="60"/>
      <c r="L70" s="58"/>
    </row>
    <row r="71" spans="2:12" s="1" customFormat="1" ht="14.45" customHeight="1">
      <c r="B71" s="38"/>
      <c r="C71" s="62" t="s">
        <v>18</v>
      </c>
      <c r="D71" s="60"/>
      <c r="E71" s="60"/>
      <c r="F71" s="60"/>
      <c r="G71" s="60"/>
      <c r="H71" s="60"/>
      <c r="I71" s="160"/>
      <c r="J71" s="60"/>
      <c r="K71" s="60"/>
      <c r="L71" s="58"/>
    </row>
    <row r="72" spans="2:12" s="1" customFormat="1" ht="14.45" customHeight="1">
      <c r="B72" s="38"/>
      <c r="C72" s="60"/>
      <c r="D72" s="60"/>
      <c r="E72" s="349" t="str">
        <f>E7</f>
        <v>ZŠ Moskevská - přípojka plynu</v>
      </c>
      <c r="F72" s="350"/>
      <c r="G72" s="350"/>
      <c r="H72" s="350"/>
      <c r="I72" s="160"/>
      <c r="J72" s="60"/>
      <c r="K72" s="60"/>
      <c r="L72" s="58"/>
    </row>
    <row r="73" spans="2:12" s="1" customFormat="1" ht="14.45" customHeight="1">
      <c r="B73" s="38"/>
      <c r="C73" s="62" t="s">
        <v>89</v>
      </c>
      <c r="D73" s="60"/>
      <c r="E73" s="60"/>
      <c r="F73" s="60"/>
      <c r="G73" s="60"/>
      <c r="H73" s="60"/>
      <c r="I73" s="160"/>
      <c r="J73" s="60"/>
      <c r="K73" s="60"/>
      <c r="L73" s="58"/>
    </row>
    <row r="74" spans="2:12" s="1" customFormat="1" ht="16.149999999999999" customHeight="1">
      <c r="B74" s="38"/>
      <c r="C74" s="60"/>
      <c r="D74" s="60"/>
      <c r="E74" s="324" t="str">
        <f>E9</f>
        <v>04 - VRN</v>
      </c>
      <c r="F74" s="351"/>
      <c r="G74" s="351"/>
      <c r="H74" s="351"/>
      <c r="I74" s="160"/>
      <c r="J74" s="60"/>
      <c r="K74" s="60"/>
      <c r="L74" s="58"/>
    </row>
    <row r="75" spans="2:12" s="1" customFormat="1" ht="6.95" customHeight="1">
      <c r="B75" s="38"/>
      <c r="C75" s="60"/>
      <c r="D75" s="60"/>
      <c r="E75" s="60"/>
      <c r="F75" s="60"/>
      <c r="G75" s="60"/>
      <c r="H75" s="60"/>
      <c r="I75" s="160"/>
      <c r="J75" s="60"/>
      <c r="K75" s="60"/>
      <c r="L75" s="58"/>
    </row>
    <row r="76" spans="2:12" s="1" customFormat="1" ht="18" customHeight="1">
      <c r="B76" s="38"/>
      <c r="C76" s="62" t="s">
        <v>23</v>
      </c>
      <c r="D76" s="60"/>
      <c r="E76" s="60"/>
      <c r="F76" s="161" t="str">
        <f>F12</f>
        <v xml:space="preserve"> </v>
      </c>
      <c r="G76" s="60"/>
      <c r="H76" s="60"/>
      <c r="I76" s="162" t="s">
        <v>25</v>
      </c>
      <c r="J76" s="70" t="str">
        <f>IF(J12="","",J12)</f>
        <v>20. 12. 2017</v>
      </c>
      <c r="K76" s="60"/>
      <c r="L76" s="58"/>
    </row>
    <row r="77" spans="2:12" s="1" customFormat="1" ht="6.95" customHeight="1">
      <c r="B77" s="38"/>
      <c r="C77" s="60"/>
      <c r="D77" s="60"/>
      <c r="E77" s="60"/>
      <c r="F77" s="60"/>
      <c r="G77" s="60"/>
      <c r="H77" s="60"/>
      <c r="I77" s="160"/>
      <c r="J77" s="60"/>
      <c r="K77" s="60"/>
      <c r="L77" s="58"/>
    </row>
    <row r="78" spans="2:12" s="1" customFormat="1">
      <c r="B78" s="38"/>
      <c r="C78" s="62" t="s">
        <v>27</v>
      </c>
      <c r="D78" s="60"/>
      <c r="E78" s="60"/>
      <c r="F78" s="161" t="str">
        <f>E15</f>
        <v xml:space="preserve"> </v>
      </c>
      <c r="G78" s="60"/>
      <c r="H78" s="60"/>
      <c r="I78" s="162" t="s">
        <v>32</v>
      </c>
      <c r="J78" s="161" t="str">
        <f>E21</f>
        <v xml:space="preserve"> </v>
      </c>
      <c r="K78" s="60"/>
      <c r="L78" s="58"/>
    </row>
    <row r="79" spans="2:12" s="1" customFormat="1" ht="14.45" customHeight="1">
      <c r="B79" s="38"/>
      <c r="C79" s="62" t="s">
        <v>30</v>
      </c>
      <c r="D79" s="60"/>
      <c r="E79" s="60"/>
      <c r="F79" s="161" t="str">
        <f>IF(E18="","",E18)</f>
        <v/>
      </c>
      <c r="G79" s="60"/>
      <c r="H79" s="60"/>
      <c r="I79" s="160"/>
      <c r="J79" s="60"/>
      <c r="K79" s="60"/>
      <c r="L79" s="58"/>
    </row>
    <row r="80" spans="2:12" s="1" customFormat="1" ht="10.35" customHeight="1">
      <c r="B80" s="38"/>
      <c r="C80" s="60"/>
      <c r="D80" s="60"/>
      <c r="E80" s="60"/>
      <c r="F80" s="60"/>
      <c r="G80" s="60"/>
      <c r="H80" s="60"/>
      <c r="I80" s="160"/>
      <c r="J80" s="60"/>
      <c r="K80" s="60"/>
      <c r="L80" s="58"/>
    </row>
    <row r="81" spans="2:65" s="9" customFormat="1" ht="29.25" customHeight="1">
      <c r="B81" s="163"/>
      <c r="C81" s="164" t="s">
        <v>107</v>
      </c>
      <c r="D81" s="165" t="s">
        <v>54</v>
      </c>
      <c r="E81" s="165" t="s">
        <v>50</v>
      </c>
      <c r="F81" s="165" t="s">
        <v>108</v>
      </c>
      <c r="G81" s="165" t="s">
        <v>109</v>
      </c>
      <c r="H81" s="165" t="s">
        <v>110</v>
      </c>
      <c r="I81" s="166" t="s">
        <v>111</v>
      </c>
      <c r="J81" s="165" t="s">
        <v>93</v>
      </c>
      <c r="K81" s="167" t="s">
        <v>112</v>
      </c>
      <c r="L81" s="168"/>
      <c r="M81" s="78" t="s">
        <v>113</v>
      </c>
      <c r="N81" s="79" t="s">
        <v>39</v>
      </c>
      <c r="O81" s="79" t="s">
        <v>114</v>
      </c>
      <c r="P81" s="79" t="s">
        <v>115</v>
      </c>
      <c r="Q81" s="79" t="s">
        <v>116</v>
      </c>
      <c r="R81" s="79" t="s">
        <v>117</v>
      </c>
      <c r="S81" s="79" t="s">
        <v>118</v>
      </c>
      <c r="T81" s="80" t="s">
        <v>119</v>
      </c>
    </row>
    <row r="82" spans="2:65" s="1" customFormat="1" ht="29.25" customHeight="1">
      <c r="B82" s="38"/>
      <c r="C82" s="84" t="s">
        <v>94</v>
      </c>
      <c r="D82" s="60"/>
      <c r="E82" s="60"/>
      <c r="F82" s="60"/>
      <c r="G82" s="60"/>
      <c r="H82" s="60"/>
      <c r="I82" s="160"/>
      <c r="J82" s="169">
        <f>BK82</f>
        <v>0</v>
      </c>
      <c r="K82" s="60"/>
      <c r="L82" s="58"/>
      <c r="M82" s="81"/>
      <c r="N82" s="82"/>
      <c r="O82" s="82"/>
      <c r="P82" s="170">
        <f>P83</f>
        <v>0</v>
      </c>
      <c r="Q82" s="82"/>
      <c r="R82" s="170">
        <f>R83</f>
        <v>0</v>
      </c>
      <c r="S82" s="82"/>
      <c r="T82" s="171">
        <f>T83</f>
        <v>0</v>
      </c>
      <c r="AT82" s="21" t="s">
        <v>68</v>
      </c>
      <c r="AU82" s="21" t="s">
        <v>95</v>
      </c>
      <c r="BK82" s="172">
        <f>BK83</f>
        <v>0</v>
      </c>
    </row>
    <row r="83" spans="2:65" s="10" customFormat="1" ht="37.35" customHeight="1">
      <c r="B83" s="173"/>
      <c r="C83" s="174"/>
      <c r="D83" s="175" t="s">
        <v>68</v>
      </c>
      <c r="E83" s="176" t="s">
        <v>81</v>
      </c>
      <c r="F83" s="176" t="s">
        <v>407</v>
      </c>
      <c r="G83" s="174"/>
      <c r="H83" s="174"/>
      <c r="I83" s="177"/>
      <c r="J83" s="178">
        <f>BK83</f>
        <v>0</v>
      </c>
      <c r="K83" s="174"/>
      <c r="L83" s="179"/>
      <c r="M83" s="180"/>
      <c r="N83" s="181"/>
      <c r="O83" s="181"/>
      <c r="P83" s="182">
        <f>P84+P91+P94+P101+P104</f>
        <v>0</v>
      </c>
      <c r="Q83" s="181"/>
      <c r="R83" s="182">
        <f>R84+R91+R94+R101+R104</f>
        <v>0</v>
      </c>
      <c r="S83" s="181"/>
      <c r="T83" s="183">
        <f>T84+T91+T94+T101+T104</f>
        <v>0</v>
      </c>
      <c r="AR83" s="184" t="s">
        <v>150</v>
      </c>
      <c r="AT83" s="185" t="s">
        <v>68</v>
      </c>
      <c r="AU83" s="185" t="s">
        <v>69</v>
      </c>
      <c r="AY83" s="184" t="s">
        <v>122</v>
      </c>
      <c r="BK83" s="186">
        <f>BK84+BK91+BK94+BK101+BK104</f>
        <v>0</v>
      </c>
    </row>
    <row r="84" spans="2:65" s="10" customFormat="1" ht="19.899999999999999" customHeight="1">
      <c r="B84" s="173"/>
      <c r="C84" s="174"/>
      <c r="D84" s="175" t="s">
        <v>68</v>
      </c>
      <c r="E84" s="187" t="s">
        <v>408</v>
      </c>
      <c r="F84" s="187" t="s">
        <v>409</v>
      </c>
      <c r="G84" s="174"/>
      <c r="H84" s="174"/>
      <c r="I84" s="177"/>
      <c r="J84" s="188">
        <f>BK84</f>
        <v>0</v>
      </c>
      <c r="K84" s="174"/>
      <c r="L84" s="179"/>
      <c r="M84" s="180"/>
      <c r="N84" s="181"/>
      <c r="O84" s="181"/>
      <c r="P84" s="182">
        <f>SUM(P85:P90)</f>
        <v>0</v>
      </c>
      <c r="Q84" s="181"/>
      <c r="R84" s="182">
        <f>SUM(R85:R90)</f>
        <v>0</v>
      </c>
      <c r="S84" s="181"/>
      <c r="T84" s="183">
        <f>SUM(T85:T90)</f>
        <v>0</v>
      </c>
      <c r="AR84" s="184" t="s">
        <v>150</v>
      </c>
      <c r="AT84" s="185" t="s">
        <v>68</v>
      </c>
      <c r="AU84" s="185" t="s">
        <v>77</v>
      </c>
      <c r="AY84" s="184" t="s">
        <v>122</v>
      </c>
      <c r="BK84" s="186">
        <f>SUM(BK85:BK90)</f>
        <v>0</v>
      </c>
    </row>
    <row r="85" spans="2:65" s="1" customFormat="1" ht="14.45" customHeight="1">
      <c r="B85" s="38"/>
      <c r="C85" s="189" t="s">
        <v>77</v>
      </c>
      <c r="D85" s="189" t="s">
        <v>124</v>
      </c>
      <c r="E85" s="190" t="s">
        <v>410</v>
      </c>
      <c r="F85" s="191" t="s">
        <v>411</v>
      </c>
      <c r="G85" s="192" t="s">
        <v>363</v>
      </c>
      <c r="H85" s="193">
        <v>1</v>
      </c>
      <c r="I85" s="194"/>
      <c r="J85" s="195">
        <f>ROUND(I85*H85,2)</f>
        <v>0</v>
      </c>
      <c r="K85" s="191" t="s">
        <v>128</v>
      </c>
      <c r="L85" s="58"/>
      <c r="M85" s="196" t="s">
        <v>21</v>
      </c>
      <c r="N85" s="197" t="s">
        <v>40</v>
      </c>
      <c r="O85" s="39"/>
      <c r="P85" s="198">
        <f>O85*H85</f>
        <v>0</v>
      </c>
      <c r="Q85" s="198">
        <v>0</v>
      </c>
      <c r="R85" s="198">
        <f>Q85*H85</f>
        <v>0</v>
      </c>
      <c r="S85" s="198">
        <v>0</v>
      </c>
      <c r="T85" s="199">
        <f>S85*H85</f>
        <v>0</v>
      </c>
      <c r="AR85" s="21" t="s">
        <v>412</v>
      </c>
      <c r="AT85" s="21" t="s">
        <v>124</v>
      </c>
      <c r="AU85" s="21" t="s">
        <v>79</v>
      </c>
      <c r="AY85" s="21" t="s">
        <v>122</v>
      </c>
      <c r="BE85" s="200">
        <f>IF(N85="základní",J85,0)</f>
        <v>0</v>
      </c>
      <c r="BF85" s="200">
        <f>IF(N85="snížená",J85,0)</f>
        <v>0</v>
      </c>
      <c r="BG85" s="200">
        <f>IF(N85="zákl. přenesená",J85,0)</f>
        <v>0</v>
      </c>
      <c r="BH85" s="200">
        <f>IF(N85="sníž. přenesená",J85,0)</f>
        <v>0</v>
      </c>
      <c r="BI85" s="200">
        <f>IF(N85="nulová",J85,0)</f>
        <v>0</v>
      </c>
      <c r="BJ85" s="21" t="s">
        <v>77</v>
      </c>
      <c r="BK85" s="200">
        <f>ROUND(I85*H85,2)</f>
        <v>0</v>
      </c>
      <c r="BL85" s="21" t="s">
        <v>412</v>
      </c>
      <c r="BM85" s="21" t="s">
        <v>413</v>
      </c>
    </row>
    <row r="86" spans="2:65" s="1" customFormat="1" ht="13.5">
      <c r="B86" s="38"/>
      <c r="C86" s="60"/>
      <c r="D86" s="201" t="s">
        <v>131</v>
      </c>
      <c r="E86" s="60"/>
      <c r="F86" s="202" t="s">
        <v>414</v>
      </c>
      <c r="G86" s="60"/>
      <c r="H86" s="60"/>
      <c r="I86" s="160"/>
      <c r="J86" s="60"/>
      <c r="K86" s="60"/>
      <c r="L86" s="58"/>
      <c r="M86" s="203"/>
      <c r="N86" s="39"/>
      <c r="O86" s="39"/>
      <c r="P86" s="39"/>
      <c r="Q86" s="39"/>
      <c r="R86" s="39"/>
      <c r="S86" s="39"/>
      <c r="T86" s="75"/>
      <c r="AT86" s="21" t="s">
        <v>131</v>
      </c>
      <c r="AU86" s="21" t="s">
        <v>79</v>
      </c>
    </row>
    <row r="87" spans="2:65" s="1" customFormat="1" ht="14.45" customHeight="1">
      <c r="B87" s="38"/>
      <c r="C87" s="189" t="s">
        <v>79</v>
      </c>
      <c r="D87" s="189" t="s">
        <v>124</v>
      </c>
      <c r="E87" s="190" t="s">
        <v>415</v>
      </c>
      <c r="F87" s="191" t="s">
        <v>416</v>
      </c>
      <c r="G87" s="192" t="s">
        <v>363</v>
      </c>
      <c r="H87" s="193">
        <v>1</v>
      </c>
      <c r="I87" s="194"/>
      <c r="J87" s="195">
        <f>ROUND(I87*H87,2)</f>
        <v>0</v>
      </c>
      <c r="K87" s="191" t="s">
        <v>128</v>
      </c>
      <c r="L87" s="58"/>
      <c r="M87" s="196" t="s">
        <v>21</v>
      </c>
      <c r="N87" s="197" t="s">
        <v>40</v>
      </c>
      <c r="O87" s="39"/>
      <c r="P87" s="198">
        <f>O87*H87</f>
        <v>0</v>
      </c>
      <c r="Q87" s="198">
        <v>0</v>
      </c>
      <c r="R87" s="198">
        <f>Q87*H87</f>
        <v>0</v>
      </c>
      <c r="S87" s="198">
        <v>0</v>
      </c>
      <c r="T87" s="199">
        <f>S87*H87</f>
        <v>0</v>
      </c>
      <c r="AR87" s="21" t="s">
        <v>412</v>
      </c>
      <c r="AT87" s="21" t="s">
        <v>124</v>
      </c>
      <c r="AU87" s="21" t="s">
        <v>79</v>
      </c>
      <c r="AY87" s="21" t="s">
        <v>122</v>
      </c>
      <c r="BE87" s="200">
        <f>IF(N87="základní",J87,0)</f>
        <v>0</v>
      </c>
      <c r="BF87" s="200">
        <f>IF(N87="snížená",J87,0)</f>
        <v>0</v>
      </c>
      <c r="BG87" s="200">
        <f>IF(N87="zákl. přenesená",J87,0)</f>
        <v>0</v>
      </c>
      <c r="BH87" s="200">
        <f>IF(N87="sníž. přenesená",J87,0)</f>
        <v>0</v>
      </c>
      <c r="BI87" s="200">
        <f>IF(N87="nulová",J87,0)</f>
        <v>0</v>
      </c>
      <c r="BJ87" s="21" t="s">
        <v>77</v>
      </c>
      <c r="BK87" s="200">
        <f>ROUND(I87*H87,2)</f>
        <v>0</v>
      </c>
      <c r="BL87" s="21" t="s">
        <v>412</v>
      </c>
      <c r="BM87" s="21" t="s">
        <v>417</v>
      </c>
    </row>
    <row r="88" spans="2:65" s="1" customFormat="1" ht="13.5">
      <c r="B88" s="38"/>
      <c r="C88" s="60"/>
      <c r="D88" s="201" t="s">
        <v>131</v>
      </c>
      <c r="E88" s="60"/>
      <c r="F88" s="202" t="s">
        <v>418</v>
      </c>
      <c r="G88" s="60"/>
      <c r="H88" s="60"/>
      <c r="I88" s="160"/>
      <c r="J88" s="60"/>
      <c r="K88" s="60"/>
      <c r="L88" s="58"/>
      <c r="M88" s="203"/>
      <c r="N88" s="39"/>
      <c r="O88" s="39"/>
      <c r="P88" s="39"/>
      <c r="Q88" s="39"/>
      <c r="R88" s="39"/>
      <c r="S88" s="39"/>
      <c r="T88" s="75"/>
      <c r="AT88" s="21" t="s">
        <v>131</v>
      </c>
      <c r="AU88" s="21" t="s">
        <v>79</v>
      </c>
    </row>
    <row r="89" spans="2:65" s="1" customFormat="1" ht="14.45" customHeight="1">
      <c r="B89" s="38"/>
      <c r="C89" s="189" t="s">
        <v>140</v>
      </c>
      <c r="D89" s="189" t="s">
        <v>124</v>
      </c>
      <c r="E89" s="190" t="s">
        <v>419</v>
      </c>
      <c r="F89" s="191" t="s">
        <v>420</v>
      </c>
      <c r="G89" s="192" t="s">
        <v>363</v>
      </c>
      <c r="H89" s="193">
        <v>1</v>
      </c>
      <c r="I89" s="194"/>
      <c r="J89" s="195">
        <f>ROUND(I89*H89,2)</f>
        <v>0</v>
      </c>
      <c r="K89" s="191" t="s">
        <v>128</v>
      </c>
      <c r="L89" s="58"/>
      <c r="M89" s="196" t="s">
        <v>21</v>
      </c>
      <c r="N89" s="197" t="s">
        <v>40</v>
      </c>
      <c r="O89" s="39"/>
      <c r="P89" s="198">
        <f>O89*H89</f>
        <v>0</v>
      </c>
      <c r="Q89" s="198">
        <v>0</v>
      </c>
      <c r="R89" s="198">
        <f>Q89*H89</f>
        <v>0</v>
      </c>
      <c r="S89" s="198">
        <v>0</v>
      </c>
      <c r="T89" s="199">
        <f>S89*H89</f>
        <v>0</v>
      </c>
      <c r="AR89" s="21" t="s">
        <v>412</v>
      </c>
      <c r="AT89" s="21" t="s">
        <v>124</v>
      </c>
      <c r="AU89" s="21" t="s">
        <v>79</v>
      </c>
      <c r="AY89" s="21" t="s">
        <v>122</v>
      </c>
      <c r="BE89" s="200">
        <f>IF(N89="základní",J89,0)</f>
        <v>0</v>
      </c>
      <c r="BF89" s="200">
        <f>IF(N89="snížená",J89,0)</f>
        <v>0</v>
      </c>
      <c r="BG89" s="200">
        <f>IF(N89="zákl. přenesená",J89,0)</f>
        <v>0</v>
      </c>
      <c r="BH89" s="200">
        <f>IF(N89="sníž. přenesená",J89,0)</f>
        <v>0</v>
      </c>
      <c r="BI89" s="200">
        <f>IF(N89="nulová",J89,0)</f>
        <v>0</v>
      </c>
      <c r="BJ89" s="21" t="s">
        <v>77</v>
      </c>
      <c r="BK89" s="200">
        <f>ROUND(I89*H89,2)</f>
        <v>0</v>
      </c>
      <c r="BL89" s="21" t="s">
        <v>412</v>
      </c>
      <c r="BM89" s="21" t="s">
        <v>421</v>
      </c>
    </row>
    <row r="90" spans="2:65" s="1" customFormat="1" ht="27">
      <c r="B90" s="38"/>
      <c r="C90" s="60"/>
      <c r="D90" s="201" t="s">
        <v>131</v>
      </c>
      <c r="E90" s="60"/>
      <c r="F90" s="202" t="s">
        <v>422</v>
      </c>
      <c r="G90" s="60"/>
      <c r="H90" s="60"/>
      <c r="I90" s="160"/>
      <c r="J90" s="60"/>
      <c r="K90" s="60"/>
      <c r="L90" s="58"/>
      <c r="M90" s="203"/>
      <c r="N90" s="39"/>
      <c r="O90" s="39"/>
      <c r="P90" s="39"/>
      <c r="Q90" s="39"/>
      <c r="R90" s="39"/>
      <c r="S90" s="39"/>
      <c r="T90" s="75"/>
      <c r="AT90" s="21" t="s">
        <v>131</v>
      </c>
      <c r="AU90" s="21" t="s">
        <v>79</v>
      </c>
    </row>
    <row r="91" spans="2:65" s="10" customFormat="1" ht="29.85" customHeight="1">
      <c r="B91" s="173"/>
      <c r="C91" s="174"/>
      <c r="D91" s="175" t="s">
        <v>68</v>
      </c>
      <c r="E91" s="187" t="s">
        <v>423</v>
      </c>
      <c r="F91" s="187" t="s">
        <v>424</v>
      </c>
      <c r="G91" s="174"/>
      <c r="H91" s="174"/>
      <c r="I91" s="177"/>
      <c r="J91" s="188">
        <f>BK91</f>
        <v>0</v>
      </c>
      <c r="K91" s="174"/>
      <c r="L91" s="179"/>
      <c r="M91" s="180"/>
      <c r="N91" s="181"/>
      <c r="O91" s="181"/>
      <c r="P91" s="182">
        <f>SUM(P92:P93)</f>
        <v>0</v>
      </c>
      <c r="Q91" s="181"/>
      <c r="R91" s="182">
        <f>SUM(R92:R93)</f>
        <v>0</v>
      </c>
      <c r="S91" s="181"/>
      <c r="T91" s="183">
        <f>SUM(T92:T93)</f>
        <v>0</v>
      </c>
      <c r="AR91" s="184" t="s">
        <v>150</v>
      </c>
      <c r="AT91" s="185" t="s">
        <v>68</v>
      </c>
      <c r="AU91" s="185" t="s">
        <v>77</v>
      </c>
      <c r="AY91" s="184" t="s">
        <v>122</v>
      </c>
      <c r="BK91" s="186">
        <f>SUM(BK92:BK93)</f>
        <v>0</v>
      </c>
    </row>
    <row r="92" spans="2:65" s="1" customFormat="1" ht="14.45" customHeight="1">
      <c r="B92" s="38"/>
      <c r="C92" s="189" t="s">
        <v>129</v>
      </c>
      <c r="D92" s="189" t="s">
        <v>124</v>
      </c>
      <c r="E92" s="190" t="s">
        <v>425</v>
      </c>
      <c r="F92" s="191" t="s">
        <v>426</v>
      </c>
      <c r="G92" s="192" t="s">
        <v>363</v>
      </c>
      <c r="H92" s="193">
        <v>1</v>
      </c>
      <c r="I92" s="194"/>
      <c r="J92" s="195">
        <f>ROUND(I92*H92,2)</f>
        <v>0</v>
      </c>
      <c r="K92" s="191" t="s">
        <v>128</v>
      </c>
      <c r="L92" s="58"/>
      <c r="M92" s="196" t="s">
        <v>21</v>
      </c>
      <c r="N92" s="197" t="s">
        <v>40</v>
      </c>
      <c r="O92" s="39"/>
      <c r="P92" s="198">
        <f>O92*H92</f>
        <v>0</v>
      </c>
      <c r="Q92" s="198">
        <v>0</v>
      </c>
      <c r="R92" s="198">
        <f>Q92*H92</f>
        <v>0</v>
      </c>
      <c r="S92" s="198">
        <v>0</v>
      </c>
      <c r="T92" s="199">
        <f>S92*H92</f>
        <v>0</v>
      </c>
      <c r="AR92" s="21" t="s">
        <v>412</v>
      </c>
      <c r="AT92" s="21" t="s">
        <v>124</v>
      </c>
      <c r="AU92" s="21" t="s">
        <v>79</v>
      </c>
      <c r="AY92" s="21" t="s">
        <v>122</v>
      </c>
      <c r="BE92" s="200">
        <f>IF(N92="základní",J92,0)</f>
        <v>0</v>
      </c>
      <c r="BF92" s="200">
        <f>IF(N92="snížená",J92,0)</f>
        <v>0</v>
      </c>
      <c r="BG92" s="200">
        <f>IF(N92="zákl. přenesená",J92,0)</f>
        <v>0</v>
      </c>
      <c r="BH92" s="200">
        <f>IF(N92="sníž. přenesená",J92,0)</f>
        <v>0</v>
      </c>
      <c r="BI92" s="200">
        <f>IF(N92="nulová",J92,0)</f>
        <v>0</v>
      </c>
      <c r="BJ92" s="21" t="s">
        <v>77</v>
      </c>
      <c r="BK92" s="200">
        <f>ROUND(I92*H92,2)</f>
        <v>0</v>
      </c>
      <c r="BL92" s="21" t="s">
        <v>412</v>
      </c>
      <c r="BM92" s="21" t="s">
        <v>427</v>
      </c>
    </row>
    <row r="93" spans="2:65" s="1" customFormat="1" ht="27">
      <c r="B93" s="38"/>
      <c r="C93" s="60"/>
      <c r="D93" s="201" t="s">
        <v>131</v>
      </c>
      <c r="E93" s="60"/>
      <c r="F93" s="202" t="s">
        <v>428</v>
      </c>
      <c r="G93" s="60"/>
      <c r="H93" s="60"/>
      <c r="I93" s="160"/>
      <c r="J93" s="60"/>
      <c r="K93" s="60"/>
      <c r="L93" s="58"/>
      <c r="M93" s="203"/>
      <c r="N93" s="39"/>
      <c r="O93" s="39"/>
      <c r="P93" s="39"/>
      <c r="Q93" s="39"/>
      <c r="R93" s="39"/>
      <c r="S93" s="39"/>
      <c r="T93" s="75"/>
      <c r="AT93" s="21" t="s">
        <v>131</v>
      </c>
      <c r="AU93" s="21" t="s">
        <v>79</v>
      </c>
    </row>
    <row r="94" spans="2:65" s="10" customFormat="1" ht="29.85" customHeight="1">
      <c r="B94" s="173"/>
      <c r="C94" s="174"/>
      <c r="D94" s="175" t="s">
        <v>68</v>
      </c>
      <c r="E94" s="187" t="s">
        <v>429</v>
      </c>
      <c r="F94" s="187" t="s">
        <v>430</v>
      </c>
      <c r="G94" s="174"/>
      <c r="H94" s="174"/>
      <c r="I94" s="177"/>
      <c r="J94" s="188">
        <f>BK94</f>
        <v>0</v>
      </c>
      <c r="K94" s="174"/>
      <c r="L94" s="179"/>
      <c r="M94" s="180"/>
      <c r="N94" s="181"/>
      <c r="O94" s="181"/>
      <c r="P94" s="182">
        <f>SUM(P95:P100)</f>
        <v>0</v>
      </c>
      <c r="Q94" s="181"/>
      <c r="R94" s="182">
        <f>SUM(R95:R100)</f>
        <v>0</v>
      </c>
      <c r="S94" s="181"/>
      <c r="T94" s="183">
        <f>SUM(T95:T100)</f>
        <v>0</v>
      </c>
      <c r="AR94" s="184" t="s">
        <v>150</v>
      </c>
      <c r="AT94" s="185" t="s">
        <v>68</v>
      </c>
      <c r="AU94" s="185" t="s">
        <v>77</v>
      </c>
      <c r="AY94" s="184" t="s">
        <v>122</v>
      </c>
      <c r="BK94" s="186">
        <f>SUM(BK95:BK100)</f>
        <v>0</v>
      </c>
    </row>
    <row r="95" spans="2:65" s="1" customFormat="1" ht="14.45" customHeight="1">
      <c r="B95" s="38"/>
      <c r="C95" s="189" t="s">
        <v>150</v>
      </c>
      <c r="D95" s="189" t="s">
        <v>124</v>
      </c>
      <c r="E95" s="190" t="s">
        <v>431</v>
      </c>
      <c r="F95" s="191" t="s">
        <v>432</v>
      </c>
      <c r="G95" s="192" t="s">
        <v>363</v>
      </c>
      <c r="H95" s="193">
        <v>1</v>
      </c>
      <c r="I95" s="194"/>
      <c r="J95" s="195">
        <f>ROUND(I95*H95,2)</f>
        <v>0</v>
      </c>
      <c r="K95" s="191" t="s">
        <v>128</v>
      </c>
      <c r="L95" s="58"/>
      <c r="M95" s="196" t="s">
        <v>21</v>
      </c>
      <c r="N95" s="197" t="s">
        <v>40</v>
      </c>
      <c r="O95" s="39"/>
      <c r="P95" s="198">
        <f>O95*H95</f>
        <v>0</v>
      </c>
      <c r="Q95" s="198">
        <v>0</v>
      </c>
      <c r="R95" s="198">
        <f>Q95*H95</f>
        <v>0</v>
      </c>
      <c r="S95" s="198">
        <v>0</v>
      </c>
      <c r="T95" s="199">
        <f>S95*H95</f>
        <v>0</v>
      </c>
      <c r="AR95" s="21" t="s">
        <v>412</v>
      </c>
      <c r="AT95" s="21" t="s">
        <v>124</v>
      </c>
      <c r="AU95" s="21" t="s">
        <v>79</v>
      </c>
      <c r="AY95" s="21" t="s">
        <v>122</v>
      </c>
      <c r="BE95" s="200">
        <f>IF(N95="základní",J95,0)</f>
        <v>0</v>
      </c>
      <c r="BF95" s="200">
        <f>IF(N95="snížená",J95,0)</f>
        <v>0</v>
      </c>
      <c r="BG95" s="200">
        <f>IF(N95="zákl. přenesená",J95,0)</f>
        <v>0</v>
      </c>
      <c r="BH95" s="200">
        <f>IF(N95="sníž. přenesená",J95,0)</f>
        <v>0</v>
      </c>
      <c r="BI95" s="200">
        <f>IF(N95="nulová",J95,0)</f>
        <v>0</v>
      </c>
      <c r="BJ95" s="21" t="s">
        <v>77</v>
      </c>
      <c r="BK95" s="200">
        <f>ROUND(I95*H95,2)</f>
        <v>0</v>
      </c>
      <c r="BL95" s="21" t="s">
        <v>412</v>
      </c>
      <c r="BM95" s="21" t="s">
        <v>433</v>
      </c>
    </row>
    <row r="96" spans="2:65" s="1" customFormat="1" ht="27">
      <c r="B96" s="38"/>
      <c r="C96" s="60"/>
      <c r="D96" s="201" t="s">
        <v>131</v>
      </c>
      <c r="E96" s="60"/>
      <c r="F96" s="202" t="s">
        <v>434</v>
      </c>
      <c r="G96" s="60"/>
      <c r="H96" s="60"/>
      <c r="I96" s="160"/>
      <c r="J96" s="60"/>
      <c r="K96" s="60"/>
      <c r="L96" s="58"/>
      <c r="M96" s="203"/>
      <c r="N96" s="39"/>
      <c r="O96" s="39"/>
      <c r="P96" s="39"/>
      <c r="Q96" s="39"/>
      <c r="R96" s="39"/>
      <c r="S96" s="39"/>
      <c r="T96" s="75"/>
      <c r="AT96" s="21" t="s">
        <v>131</v>
      </c>
      <c r="AU96" s="21" t="s">
        <v>79</v>
      </c>
    </row>
    <row r="97" spans="2:65" s="1" customFormat="1" ht="14.45" customHeight="1">
      <c r="B97" s="38"/>
      <c r="C97" s="189" t="s">
        <v>156</v>
      </c>
      <c r="D97" s="189" t="s">
        <v>124</v>
      </c>
      <c r="E97" s="190" t="s">
        <v>435</v>
      </c>
      <c r="F97" s="191" t="s">
        <v>436</v>
      </c>
      <c r="G97" s="192" t="s">
        <v>363</v>
      </c>
      <c r="H97" s="193">
        <v>1</v>
      </c>
      <c r="I97" s="194"/>
      <c r="J97" s="195">
        <f>ROUND(I97*H97,2)</f>
        <v>0</v>
      </c>
      <c r="K97" s="191" t="s">
        <v>128</v>
      </c>
      <c r="L97" s="58"/>
      <c r="M97" s="196" t="s">
        <v>21</v>
      </c>
      <c r="N97" s="197" t="s">
        <v>40</v>
      </c>
      <c r="O97" s="39"/>
      <c r="P97" s="198">
        <f>O97*H97</f>
        <v>0</v>
      </c>
      <c r="Q97" s="198">
        <v>0</v>
      </c>
      <c r="R97" s="198">
        <f>Q97*H97</f>
        <v>0</v>
      </c>
      <c r="S97" s="198">
        <v>0</v>
      </c>
      <c r="T97" s="199">
        <f>S97*H97</f>
        <v>0</v>
      </c>
      <c r="AR97" s="21" t="s">
        <v>412</v>
      </c>
      <c r="AT97" s="21" t="s">
        <v>124</v>
      </c>
      <c r="AU97" s="21" t="s">
        <v>79</v>
      </c>
      <c r="AY97" s="21" t="s">
        <v>122</v>
      </c>
      <c r="BE97" s="200">
        <f>IF(N97="základní",J97,0)</f>
        <v>0</v>
      </c>
      <c r="BF97" s="200">
        <f>IF(N97="snížená",J97,0)</f>
        <v>0</v>
      </c>
      <c r="BG97" s="200">
        <f>IF(N97="zákl. přenesená",J97,0)</f>
        <v>0</v>
      </c>
      <c r="BH97" s="200">
        <f>IF(N97="sníž. přenesená",J97,0)</f>
        <v>0</v>
      </c>
      <c r="BI97" s="200">
        <f>IF(N97="nulová",J97,0)</f>
        <v>0</v>
      </c>
      <c r="BJ97" s="21" t="s">
        <v>77</v>
      </c>
      <c r="BK97" s="200">
        <f>ROUND(I97*H97,2)</f>
        <v>0</v>
      </c>
      <c r="BL97" s="21" t="s">
        <v>412</v>
      </c>
      <c r="BM97" s="21" t="s">
        <v>437</v>
      </c>
    </row>
    <row r="98" spans="2:65" s="1" customFormat="1" ht="27">
      <c r="B98" s="38"/>
      <c r="C98" s="60"/>
      <c r="D98" s="201" t="s">
        <v>131</v>
      </c>
      <c r="E98" s="60"/>
      <c r="F98" s="202" t="s">
        <v>438</v>
      </c>
      <c r="G98" s="60"/>
      <c r="H98" s="60"/>
      <c r="I98" s="160"/>
      <c r="J98" s="60"/>
      <c r="K98" s="60"/>
      <c r="L98" s="58"/>
      <c r="M98" s="203"/>
      <c r="N98" s="39"/>
      <c r="O98" s="39"/>
      <c r="P98" s="39"/>
      <c r="Q98" s="39"/>
      <c r="R98" s="39"/>
      <c r="S98" s="39"/>
      <c r="T98" s="75"/>
      <c r="AT98" s="21" t="s">
        <v>131</v>
      </c>
      <c r="AU98" s="21" t="s">
        <v>79</v>
      </c>
    </row>
    <row r="99" spans="2:65" s="1" customFormat="1" ht="14.45" customHeight="1">
      <c r="B99" s="38"/>
      <c r="C99" s="189" t="s">
        <v>162</v>
      </c>
      <c r="D99" s="189" t="s">
        <v>124</v>
      </c>
      <c r="E99" s="190" t="s">
        <v>439</v>
      </c>
      <c r="F99" s="191" t="s">
        <v>440</v>
      </c>
      <c r="G99" s="192" t="s">
        <v>363</v>
      </c>
      <c r="H99" s="193">
        <v>1</v>
      </c>
      <c r="I99" s="194"/>
      <c r="J99" s="195">
        <f>ROUND(I99*H99,2)</f>
        <v>0</v>
      </c>
      <c r="K99" s="191" t="s">
        <v>128</v>
      </c>
      <c r="L99" s="58"/>
      <c r="M99" s="196" t="s">
        <v>21</v>
      </c>
      <c r="N99" s="197" t="s">
        <v>40</v>
      </c>
      <c r="O99" s="39"/>
      <c r="P99" s="198">
        <f>O99*H99</f>
        <v>0</v>
      </c>
      <c r="Q99" s="198">
        <v>0</v>
      </c>
      <c r="R99" s="198">
        <f>Q99*H99</f>
        <v>0</v>
      </c>
      <c r="S99" s="198">
        <v>0</v>
      </c>
      <c r="T99" s="199">
        <f>S99*H99</f>
        <v>0</v>
      </c>
      <c r="AR99" s="21" t="s">
        <v>412</v>
      </c>
      <c r="AT99" s="21" t="s">
        <v>124</v>
      </c>
      <c r="AU99" s="21" t="s">
        <v>79</v>
      </c>
      <c r="AY99" s="21" t="s">
        <v>122</v>
      </c>
      <c r="BE99" s="200">
        <f>IF(N99="základní",J99,0)</f>
        <v>0</v>
      </c>
      <c r="BF99" s="200">
        <f>IF(N99="snížená",J99,0)</f>
        <v>0</v>
      </c>
      <c r="BG99" s="200">
        <f>IF(N99="zákl. přenesená",J99,0)</f>
        <v>0</v>
      </c>
      <c r="BH99" s="200">
        <f>IF(N99="sníž. přenesená",J99,0)</f>
        <v>0</v>
      </c>
      <c r="BI99" s="200">
        <f>IF(N99="nulová",J99,0)</f>
        <v>0</v>
      </c>
      <c r="BJ99" s="21" t="s">
        <v>77</v>
      </c>
      <c r="BK99" s="200">
        <f>ROUND(I99*H99,2)</f>
        <v>0</v>
      </c>
      <c r="BL99" s="21" t="s">
        <v>412</v>
      </c>
      <c r="BM99" s="21" t="s">
        <v>441</v>
      </c>
    </row>
    <row r="100" spans="2:65" s="1" customFormat="1" ht="27">
      <c r="B100" s="38"/>
      <c r="C100" s="60"/>
      <c r="D100" s="201" t="s">
        <v>131</v>
      </c>
      <c r="E100" s="60"/>
      <c r="F100" s="202" t="s">
        <v>442</v>
      </c>
      <c r="G100" s="60"/>
      <c r="H100" s="60"/>
      <c r="I100" s="160"/>
      <c r="J100" s="60"/>
      <c r="K100" s="60"/>
      <c r="L100" s="58"/>
      <c r="M100" s="203"/>
      <c r="N100" s="39"/>
      <c r="O100" s="39"/>
      <c r="P100" s="39"/>
      <c r="Q100" s="39"/>
      <c r="R100" s="39"/>
      <c r="S100" s="39"/>
      <c r="T100" s="75"/>
      <c r="AT100" s="21" t="s">
        <v>131</v>
      </c>
      <c r="AU100" s="21" t="s">
        <v>79</v>
      </c>
    </row>
    <row r="101" spans="2:65" s="10" customFormat="1" ht="29.85" customHeight="1">
      <c r="B101" s="173"/>
      <c r="C101" s="174"/>
      <c r="D101" s="175" t="s">
        <v>68</v>
      </c>
      <c r="E101" s="187" t="s">
        <v>443</v>
      </c>
      <c r="F101" s="187" t="s">
        <v>444</v>
      </c>
      <c r="G101" s="174"/>
      <c r="H101" s="174"/>
      <c r="I101" s="177"/>
      <c r="J101" s="188">
        <f>BK101</f>
        <v>0</v>
      </c>
      <c r="K101" s="174"/>
      <c r="L101" s="179"/>
      <c r="M101" s="180"/>
      <c r="N101" s="181"/>
      <c r="O101" s="181"/>
      <c r="P101" s="182">
        <f>SUM(P102:P103)</f>
        <v>0</v>
      </c>
      <c r="Q101" s="181"/>
      <c r="R101" s="182">
        <f>SUM(R102:R103)</f>
        <v>0</v>
      </c>
      <c r="S101" s="181"/>
      <c r="T101" s="183">
        <f>SUM(T102:T103)</f>
        <v>0</v>
      </c>
      <c r="AR101" s="184" t="s">
        <v>150</v>
      </c>
      <c r="AT101" s="185" t="s">
        <v>68</v>
      </c>
      <c r="AU101" s="185" t="s">
        <v>77</v>
      </c>
      <c r="AY101" s="184" t="s">
        <v>122</v>
      </c>
      <c r="BK101" s="186">
        <f>SUM(BK102:BK103)</f>
        <v>0</v>
      </c>
    </row>
    <row r="102" spans="2:65" s="1" customFormat="1" ht="14.45" customHeight="1">
      <c r="B102" s="38"/>
      <c r="C102" s="189" t="s">
        <v>168</v>
      </c>
      <c r="D102" s="189" t="s">
        <v>124</v>
      </c>
      <c r="E102" s="190" t="s">
        <v>445</v>
      </c>
      <c r="F102" s="191" t="s">
        <v>446</v>
      </c>
      <c r="G102" s="192" t="s">
        <v>363</v>
      </c>
      <c r="H102" s="193">
        <v>1</v>
      </c>
      <c r="I102" s="194"/>
      <c r="J102" s="195">
        <f>ROUND(I102*H102,2)</f>
        <v>0</v>
      </c>
      <c r="K102" s="191" t="s">
        <v>128</v>
      </c>
      <c r="L102" s="58"/>
      <c r="M102" s="196" t="s">
        <v>21</v>
      </c>
      <c r="N102" s="197" t="s">
        <v>40</v>
      </c>
      <c r="O102" s="39"/>
      <c r="P102" s="198">
        <f>O102*H102</f>
        <v>0</v>
      </c>
      <c r="Q102" s="198">
        <v>0</v>
      </c>
      <c r="R102" s="198">
        <f>Q102*H102</f>
        <v>0</v>
      </c>
      <c r="S102" s="198">
        <v>0</v>
      </c>
      <c r="T102" s="199">
        <f>S102*H102</f>
        <v>0</v>
      </c>
      <c r="AR102" s="21" t="s">
        <v>412</v>
      </c>
      <c r="AT102" s="21" t="s">
        <v>124</v>
      </c>
      <c r="AU102" s="21" t="s">
        <v>79</v>
      </c>
      <c r="AY102" s="21" t="s">
        <v>122</v>
      </c>
      <c r="BE102" s="200">
        <f>IF(N102="základní",J102,0)</f>
        <v>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21" t="s">
        <v>77</v>
      </c>
      <c r="BK102" s="200">
        <f>ROUND(I102*H102,2)</f>
        <v>0</v>
      </c>
      <c r="BL102" s="21" t="s">
        <v>412</v>
      </c>
      <c r="BM102" s="21" t="s">
        <v>447</v>
      </c>
    </row>
    <row r="103" spans="2:65" s="1" customFormat="1" ht="13.5">
      <c r="B103" s="38"/>
      <c r="C103" s="60"/>
      <c r="D103" s="201" t="s">
        <v>131</v>
      </c>
      <c r="E103" s="60"/>
      <c r="F103" s="202" t="s">
        <v>448</v>
      </c>
      <c r="G103" s="60"/>
      <c r="H103" s="60"/>
      <c r="I103" s="160"/>
      <c r="J103" s="60"/>
      <c r="K103" s="60"/>
      <c r="L103" s="58"/>
      <c r="M103" s="203"/>
      <c r="N103" s="39"/>
      <c r="O103" s="39"/>
      <c r="P103" s="39"/>
      <c r="Q103" s="39"/>
      <c r="R103" s="39"/>
      <c r="S103" s="39"/>
      <c r="T103" s="75"/>
      <c r="AT103" s="21" t="s">
        <v>131</v>
      </c>
      <c r="AU103" s="21" t="s">
        <v>79</v>
      </c>
    </row>
    <row r="104" spans="2:65" s="10" customFormat="1" ht="29.85" customHeight="1">
      <c r="B104" s="173"/>
      <c r="C104" s="174"/>
      <c r="D104" s="175" t="s">
        <v>68</v>
      </c>
      <c r="E104" s="187" t="s">
        <v>449</v>
      </c>
      <c r="F104" s="187" t="s">
        <v>450</v>
      </c>
      <c r="G104" s="174"/>
      <c r="H104" s="174"/>
      <c r="I104" s="177"/>
      <c r="J104" s="188">
        <f>BK104</f>
        <v>0</v>
      </c>
      <c r="K104" s="174"/>
      <c r="L104" s="179"/>
      <c r="M104" s="180"/>
      <c r="N104" s="181"/>
      <c r="O104" s="181"/>
      <c r="P104" s="182">
        <f>SUM(P105:P108)</f>
        <v>0</v>
      </c>
      <c r="Q104" s="181"/>
      <c r="R104" s="182">
        <f>SUM(R105:R108)</f>
        <v>0</v>
      </c>
      <c r="S104" s="181"/>
      <c r="T104" s="183">
        <f>SUM(T105:T108)</f>
        <v>0</v>
      </c>
      <c r="AR104" s="184" t="s">
        <v>150</v>
      </c>
      <c r="AT104" s="185" t="s">
        <v>68</v>
      </c>
      <c r="AU104" s="185" t="s">
        <v>77</v>
      </c>
      <c r="AY104" s="184" t="s">
        <v>122</v>
      </c>
      <c r="BK104" s="186">
        <f>SUM(BK105:BK108)</f>
        <v>0</v>
      </c>
    </row>
    <row r="105" spans="2:65" s="1" customFormat="1" ht="14.45" customHeight="1">
      <c r="B105" s="38"/>
      <c r="C105" s="189" t="s">
        <v>174</v>
      </c>
      <c r="D105" s="189" t="s">
        <v>124</v>
      </c>
      <c r="E105" s="190" t="s">
        <v>451</v>
      </c>
      <c r="F105" s="191" t="s">
        <v>450</v>
      </c>
      <c r="G105" s="192" t="s">
        <v>363</v>
      </c>
      <c r="H105" s="193">
        <v>1</v>
      </c>
      <c r="I105" s="194"/>
      <c r="J105" s="195">
        <f>ROUND(I105*H105,2)</f>
        <v>0</v>
      </c>
      <c r="K105" s="191" t="s">
        <v>128</v>
      </c>
      <c r="L105" s="58"/>
      <c r="M105" s="196" t="s">
        <v>21</v>
      </c>
      <c r="N105" s="197" t="s">
        <v>40</v>
      </c>
      <c r="O105" s="39"/>
      <c r="P105" s="198">
        <f>O105*H105</f>
        <v>0</v>
      </c>
      <c r="Q105" s="198">
        <v>0</v>
      </c>
      <c r="R105" s="198">
        <f>Q105*H105</f>
        <v>0</v>
      </c>
      <c r="S105" s="198">
        <v>0</v>
      </c>
      <c r="T105" s="199">
        <f>S105*H105</f>
        <v>0</v>
      </c>
      <c r="AR105" s="21" t="s">
        <v>412</v>
      </c>
      <c r="AT105" s="21" t="s">
        <v>124</v>
      </c>
      <c r="AU105" s="21" t="s">
        <v>79</v>
      </c>
      <c r="AY105" s="21" t="s">
        <v>122</v>
      </c>
      <c r="BE105" s="200">
        <f>IF(N105="základní",J105,0)</f>
        <v>0</v>
      </c>
      <c r="BF105" s="200">
        <f>IF(N105="snížená",J105,0)</f>
        <v>0</v>
      </c>
      <c r="BG105" s="200">
        <f>IF(N105="zákl. přenesená",J105,0)</f>
        <v>0</v>
      </c>
      <c r="BH105" s="200">
        <f>IF(N105="sníž. přenesená",J105,0)</f>
        <v>0</v>
      </c>
      <c r="BI105" s="200">
        <f>IF(N105="nulová",J105,0)</f>
        <v>0</v>
      </c>
      <c r="BJ105" s="21" t="s">
        <v>77</v>
      </c>
      <c r="BK105" s="200">
        <f>ROUND(I105*H105,2)</f>
        <v>0</v>
      </c>
      <c r="BL105" s="21" t="s">
        <v>412</v>
      </c>
      <c r="BM105" s="21" t="s">
        <v>452</v>
      </c>
    </row>
    <row r="106" spans="2:65" s="1" customFormat="1" ht="13.5">
      <c r="B106" s="38"/>
      <c r="C106" s="60"/>
      <c r="D106" s="201" t="s">
        <v>131</v>
      </c>
      <c r="E106" s="60"/>
      <c r="F106" s="202" t="s">
        <v>453</v>
      </c>
      <c r="G106" s="60"/>
      <c r="H106" s="60"/>
      <c r="I106" s="160"/>
      <c r="J106" s="60"/>
      <c r="K106" s="60"/>
      <c r="L106" s="58"/>
      <c r="M106" s="203"/>
      <c r="N106" s="39"/>
      <c r="O106" s="39"/>
      <c r="P106" s="39"/>
      <c r="Q106" s="39"/>
      <c r="R106" s="39"/>
      <c r="S106" s="39"/>
      <c r="T106" s="75"/>
      <c r="AT106" s="21" t="s">
        <v>131</v>
      </c>
      <c r="AU106" s="21" t="s">
        <v>79</v>
      </c>
    </row>
    <row r="107" spans="2:65" s="1" customFormat="1" ht="14.45" customHeight="1">
      <c r="B107" s="38"/>
      <c r="C107" s="189" t="s">
        <v>183</v>
      </c>
      <c r="D107" s="189" t="s">
        <v>124</v>
      </c>
      <c r="E107" s="190" t="s">
        <v>454</v>
      </c>
      <c r="F107" s="191" t="s">
        <v>455</v>
      </c>
      <c r="G107" s="192" t="s">
        <v>363</v>
      </c>
      <c r="H107" s="193">
        <v>1</v>
      </c>
      <c r="I107" s="194"/>
      <c r="J107" s="195">
        <f>ROUND(I107*H107,2)</f>
        <v>0</v>
      </c>
      <c r="K107" s="191" t="s">
        <v>128</v>
      </c>
      <c r="L107" s="58"/>
      <c r="M107" s="196" t="s">
        <v>21</v>
      </c>
      <c r="N107" s="197" t="s">
        <v>40</v>
      </c>
      <c r="O107" s="39"/>
      <c r="P107" s="198">
        <f>O107*H107</f>
        <v>0</v>
      </c>
      <c r="Q107" s="198">
        <v>0</v>
      </c>
      <c r="R107" s="198">
        <f>Q107*H107</f>
        <v>0</v>
      </c>
      <c r="S107" s="198">
        <v>0</v>
      </c>
      <c r="T107" s="199">
        <f>S107*H107</f>
        <v>0</v>
      </c>
      <c r="AR107" s="21" t="s">
        <v>412</v>
      </c>
      <c r="AT107" s="21" t="s">
        <v>124</v>
      </c>
      <c r="AU107" s="21" t="s">
        <v>79</v>
      </c>
      <c r="AY107" s="21" t="s">
        <v>122</v>
      </c>
      <c r="BE107" s="200">
        <f>IF(N107="základní",J107,0)</f>
        <v>0</v>
      </c>
      <c r="BF107" s="200">
        <f>IF(N107="snížená",J107,0)</f>
        <v>0</v>
      </c>
      <c r="BG107" s="200">
        <f>IF(N107="zákl. přenesená",J107,0)</f>
        <v>0</v>
      </c>
      <c r="BH107" s="200">
        <f>IF(N107="sníž. přenesená",J107,0)</f>
        <v>0</v>
      </c>
      <c r="BI107" s="200">
        <f>IF(N107="nulová",J107,0)</f>
        <v>0</v>
      </c>
      <c r="BJ107" s="21" t="s">
        <v>77</v>
      </c>
      <c r="BK107" s="200">
        <f>ROUND(I107*H107,2)</f>
        <v>0</v>
      </c>
      <c r="BL107" s="21" t="s">
        <v>412</v>
      </c>
      <c r="BM107" s="21" t="s">
        <v>456</v>
      </c>
    </row>
    <row r="108" spans="2:65" s="1" customFormat="1" ht="27">
      <c r="B108" s="38"/>
      <c r="C108" s="60"/>
      <c r="D108" s="201" t="s">
        <v>131</v>
      </c>
      <c r="E108" s="60"/>
      <c r="F108" s="202" t="s">
        <v>457</v>
      </c>
      <c r="G108" s="60"/>
      <c r="H108" s="60"/>
      <c r="I108" s="160"/>
      <c r="J108" s="60"/>
      <c r="K108" s="60"/>
      <c r="L108" s="58"/>
      <c r="M108" s="225"/>
      <c r="N108" s="226"/>
      <c r="O108" s="226"/>
      <c r="P108" s="226"/>
      <c r="Q108" s="226"/>
      <c r="R108" s="226"/>
      <c r="S108" s="226"/>
      <c r="T108" s="227"/>
      <c r="AT108" s="21" t="s">
        <v>131</v>
      </c>
      <c r="AU108" s="21" t="s">
        <v>79</v>
      </c>
    </row>
    <row r="109" spans="2:65" s="1" customFormat="1" ht="6.95" customHeight="1">
      <c r="B109" s="53"/>
      <c r="C109" s="54"/>
      <c r="D109" s="54"/>
      <c r="E109" s="54"/>
      <c r="F109" s="54"/>
      <c r="G109" s="54"/>
      <c r="H109" s="54"/>
      <c r="I109" s="136"/>
      <c r="J109" s="54"/>
      <c r="K109" s="54"/>
      <c r="L109" s="58"/>
    </row>
  </sheetData>
  <sheetProtection algorithmName="SHA-512" hashValue="zgJd3NGqRlGyUTm8FJcbjVjcbup1O8srrroNBtUP9WTCugUPEqDUmHMZlLb5oIi5VO8gAyIWbl/CiwnkUG7veQ==" saltValue="UyHHy/m460/ARGGKY81k4+Q4bQYBd7dlhGVs4aRm1q99NfEVwtH2Cxbr9WapDejvt/wmqZORgzLHjh8O7VEiQw==" spinCount="100000" sheet="1" objects="1" scenarios="1" formatColumns="0" formatRows="0" autoFilter="0"/>
  <autoFilter ref="C81:K108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8" customWidth="1"/>
    <col min="2" max="2" width="1.6640625" style="228" customWidth="1"/>
    <col min="3" max="4" width="5" style="228" customWidth="1"/>
    <col min="5" max="5" width="11.6640625" style="228" customWidth="1"/>
    <col min="6" max="6" width="9.1640625" style="228" customWidth="1"/>
    <col min="7" max="7" width="5" style="228" customWidth="1"/>
    <col min="8" max="8" width="77.83203125" style="228" customWidth="1"/>
    <col min="9" max="10" width="20" style="228" customWidth="1"/>
    <col min="11" max="11" width="1.6640625" style="228" customWidth="1"/>
  </cols>
  <sheetData>
    <row r="1" spans="2:11" ht="37.5" customHeight="1"/>
    <row r="2" spans="2:11" ht="7.5" customHeight="1">
      <c r="B2" s="229"/>
      <c r="C2" s="230"/>
      <c r="D2" s="230"/>
      <c r="E2" s="230"/>
      <c r="F2" s="230"/>
      <c r="G2" s="230"/>
      <c r="H2" s="230"/>
      <c r="I2" s="230"/>
      <c r="J2" s="230"/>
      <c r="K2" s="231"/>
    </row>
    <row r="3" spans="2:11" s="12" customFormat="1" ht="45" customHeight="1">
      <c r="B3" s="232"/>
      <c r="C3" s="356" t="s">
        <v>458</v>
      </c>
      <c r="D3" s="356"/>
      <c r="E3" s="356"/>
      <c r="F3" s="356"/>
      <c r="G3" s="356"/>
      <c r="H3" s="356"/>
      <c r="I3" s="356"/>
      <c r="J3" s="356"/>
      <c r="K3" s="233"/>
    </row>
    <row r="4" spans="2:11" ht="25.5" customHeight="1">
      <c r="B4" s="234"/>
      <c r="C4" s="360" t="s">
        <v>459</v>
      </c>
      <c r="D4" s="360"/>
      <c r="E4" s="360"/>
      <c r="F4" s="360"/>
      <c r="G4" s="360"/>
      <c r="H4" s="360"/>
      <c r="I4" s="360"/>
      <c r="J4" s="360"/>
      <c r="K4" s="235"/>
    </row>
    <row r="5" spans="2:11" ht="5.25" customHeight="1">
      <c r="B5" s="234"/>
      <c r="C5" s="236"/>
      <c r="D5" s="236"/>
      <c r="E5" s="236"/>
      <c r="F5" s="236"/>
      <c r="G5" s="236"/>
      <c r="H5" s="236"/>
      <c r="I5" s="236"/>
      <c r="J5" s="236"/>
      <c r="K5" s="235"/>
    </row>
    <row r="6" spans="2:11" ht="15" customHeight="1">
      <c r="B6" s="234"/>
      <c r="C6" s="359" t="s">
        <v>460</v>
      </c>
      <c r="D6" s="359"/>
      <c r="E6" s="359"/>
      <c r="F6" s="359"/>
      <c r="G6" s="359"/>
      <c r="H6" s="359"/>
      <c r="I6" s="359"/>
      <c r="J6" s="359"/>
      <c r="K6" s="235"/>
    </row>
    <row r="7" spans="2:11" ht="15" customHeight="1">
      <c r="B7" s="238"/>
      <c r="C7" s="359" t="s">
        <v>461</v>
      </c>
      <c r="D7" s="359"/>
      <c r="E7" s="359"/>
      <c r="F7" s="359"/>
      <c r="G7" s="359"/>
      <c r="H7" s="359"/>
      <c r="I7" s="359"/>
      <c r="J7" s="359"/>
      <c r="K7" s="235"/>
    </row>
    <row r="8" spans="2:11" ht="12.75" customHeight="1">
      <c r="B8" s="238"/>
      <c r="C8" s="237"/>
      <c r="D8" s="237"/>
      <c r="E8" s="237"/>
      <c r="F8" s="237"/>
      <c r="G8" s="237"/>
      <c r="H8" s="237"/>
      <c r="I8" s="237"/>
      <c r="J8" s="237"/>
      <c r="K8" s="235"/>
    </row>
    <row r="9" spans="2:11" ht="15" customHeight="1">
      <c r="B9" s="238"/>
      <c r="C9" s="359" t="s">
        <v>462</v>
      </c>
      <c r="D9" s="359"/>
      <c r="E9" s="359"/>
      <c r="F9" s="359"/>
      <c r="G9" s="359"/>
      <c r="H9" s="359"/>
      <c r="I9" s="359"/>
      <c r="J9" s="359"/>
      <c r="K9" s="235"/>
    </row>
    <row r="10" spans="2:11" ht="15" customHeight="1">
      <c r="B10" s="238"/>
      <c r="C10" s="237"/>
      <c r="D10" s="359" t="s">
        <v>463</v>
      </c>
      <c r="E10" s="359"/>
      <c r="F10" s="359"/>
      <c r="G10" s="359"/>
      <c r="H10" s="359"/>
      <c r="I10" s="359"/>
      <c r="J10" s="359"/>
      <c r="K10" s="235"/>
    </row>
    <row r="11" spans="2:11" ht="15" customHeight="1">
      <c r="B11" s="238"/>
      <c r="C11" s="239"/>
      <c r="D11" s="359" t="s">
        <v>464</v>
      </c>
      <c r="E11" s="359"/>
      <c r="F11" s="359"/>
      <c r="G11" s="359"/>
      <c r="H11" s="359"/>
      <c r="I11" s="359"/>
      <c r="J11" s="359"/>
      <c r="K11" s="235"/>
    </row>
    <row r="12" spans="2:11" ht="12.75" customHeight="1">
      <c r="B12" s="238"/>
      <c r="C12" s="239"/>
      <c r="D12" s="239"/>
      <c r="E12" s="239"/>
      <c r="F12" s="239"/>
      <c r="G12" s="239"/>
      <c r="H12" s="239"/>
      <c r="I12" s="239"/>
      <c r="J12" s="239"/>
      <c r="K12" s="235"/>
    </row>
    <row r="13" spans="2:11" ht="15" customHeight="1">
      <c r="B13" s="238"/>
      <c r="C13" s="239"/>
      <c r="D13" s="359" t="s">
        <v>465</v>
      </c>
      <c r="E13" s="359"/>
      <c r="F13" s="359"/>
      <c r="G13" s="359"/>
      <c r="H13" s="359"/>
      <c r="I13" s="359"/>
      <c r="J13" s="359"/>
      <c r="K13" s="235"/>
    </row>
    <row r="14" spans="2:11" ht="15" customHeight="1">
      <c r="B14" s="238"/>
      <c r="C14" s="239"/>
      <c r="D14" s="359" t="s">
        <v>466</v>
      </c>
      <c r="E14" s="359"/>
      <c r="F14" s="359"/>
      <c r="G14" s="359"/>
      <c r="H14" s="359"/>
      <c r="I14" s="359"/>
      <c r="J14" s="359"/>
      <c r="K14" s="235"/>
    </row>
    <row r="15" spans="2:11" ht="15" customHeight="1">
      <c r="B15" s="238"/>
      <c r="C15" s="239"/>
      <c r="D15" s="359" t="s">
        <v>467</v>
      </c>
      <c r="E15" s="359"/>
      <c r="F15" s="359"/>
      <c r="G15" s="359"/>
      <c r="H15" s="359"/>
      <c r="I15" s="359"/>
      <c r="J15" s="359"/>
      <c r="K15" s="235"/>
    </row>
    <row r="16" spans="2:11" ht="15" customHeight="1">
      <c r="B16" s="238"/>
      <c r="C16" s="239"/>
      <c r="D16" s="239"/>
      <c r="E16" s="240" t="s">
        <v>76</v>
      </c>
      <c r="F16" s="359" t="s">
        <v>468</v>
      </c>
      <c r="G16" s="359"/>
      <c r="H16" s="359"/>
      <c r="I16" s="359"/>
      <c r="J16" s="359"/>
      <c r="K16" s="235"/>
    </row>
    <row r="17" spans="2:11" ht="15" customHeight="1">
      <c r="B17" s="238"/>
      <c r="C17" s="239"/>
      <c r="D17" s="239"/>
      <c r="E17" s="240" t="s">
        <v>469</v>
      </c>
      <c r="F17" s="359" t="s">
        <v>470</v>
      </c>
      <c r="G17" s="359"/>
      <c r="H17" s="359"/>
      <c r="I17" s="359"/>
      <c r="J17" s="359"/>
      <c r="K17" s="235"/>
    </row>
    <row r="18" spans="2:11" ht="15" customHeight="1">
      <c r="B18" s="238"/>
      <c r="C18" s="239"/>
      <c r="D18" s="239"/>
      <c r="E18" s="240" t="s">
        <v>471</v>
      </c>
      <c r="F18" s="359" t="s">
        <v>472</v>
      </c>
      <c r="G18" s="359"/>
      <c r="H18" s="359"/>
      <c r="I18" s="359"/>
      <c r="J18" s="359"/>
      <c r="K18" s="235"/>
    </row>
    <row r="19" spans="2:11" ht="15" customHeight="1">
      <c r="B19" s="238"/>
      <c r="C19" s="239"/>
      <c r="D19" s="239"/>
      <c r="E19" s="240" t="s">
        <v>473</v>
      </c>
      <c r="F19" s="359" t="s">
        <v>474</v>
      </c>
      <c r="G19" s="359"/>
      <c r="H19" s="359"/>
      <c r="I19" s="359"/>
      <c r="J19" s="359"/>
      <c r="K19" s="235"/>
    </row>
    <row r="20" spans="2:11" ht="15" customHeight="1">
      <c r="B20" s="238"/>
      <c r="C20" s="239"/>
      <c r="D20" s="239"/>
      <c r="E20" s="240" t="s">
        <v>475</v>
      </c>
      <c r="F20" s="359" t="s">
        <v>476</v>
      </c>
      <c r="G20" s="359"/>
      <c r="H20" s="359"/>
      <c r="I20" s="359"/>
      <c r="J20" s="359"/>
      <c r="K20" s="235"/>
    </row>
    <row r="21" spans="2:11" ht="15" customHeight="1">
      <c r="B21" s="238"/>
      <c r="C21" s="239"/>
      <c r="D21" s="239"/>
      <c r="E21" s="240" t="s">
        <v>477</v>
      </c>
      <c r="F21" s="359" t="s">
        <v>478</v>
      </c>
      <c r="G21" s="359"/>
      <c r="H21" s="359"/>
      <c r="I21" s="359"/>
      <c r="J21" s="359"/>
      <c r="K21" s="235"/>
    </row>
    <row r="22" spans="2:11" ht="12.75" customHeight="1">
      <c r="B22" s="238"/>
      <c r="C22" s="239"/>
      <c r="D22" s="239"/>
      <c r="E22" s="239"/>
      <c r="F22" s="239"/>
      <c r="G22" s="239"/>
      <c r="H22" s="239"/>
      <c r="I22" s="239"/>
      <c r="J22" s="239"/>
      <c r="K22" s="235"/>
    </row>
    <row r="23" spans="2:11" ht="15" customHeight="1">
      <c r="B23" s="238"/>
      <c r="C23" s="359" t="s">
        <v>479</v>
      </c>
      <c r="D23" s="359"/>
      <c r="E23" s="359"/>
      <c r="F23" s="359"/>
      <c r="G23" s="359"/>
      <c r="H23" s="359"/>
      <c r="I23" s="359"/>
      <c r="J23" s="359"/>
      <c r="K23" s="235"/>
    </row>
    <row r="24" spans="2:11" ht="15" customHeight="1">
      <c r="B24" s="238"/>
      <c r="C24" s="359" t="s">
        <v>480</v>
      </c>
      <c r="D24" s="359"/>
      <c r="E24" s="359"/>
      <c r="F24" s="359"/>
      <c r="G24" s="359"/>
      <c r="H24" s="359"/>
      <c r="I24" s="359"/>
      <c r="J24" s="359"/>
      <c r="K24" s="235"/>
    </row>
    <row r="25" spans="2:11" ht="15" customHeight="1">
      <c r="B25" s="238"/>
      <c r="C25" s="237"/>
      <c r="D25" s="359" t="s">
        <v>481</v>
      </c>
      <c r="E25" s="359"/>
      <c r="F25" s="359"/>
      <c r="G25" s="359"/>
      <c r="H25" s="359"/>
      <c r="I25" s="359"/>
      <c r="J25" s="359"/>
      <c r="K25" s="235"/>
    </row>
    <row r="26" spans="2:11" ht="15" customHeight="1">
      <c r="B26" s="238"/>
      <c r="C26" s="239"/>
      <c r="D26" s="359" t="s">
        <v>482</v>
      </c>
      <c r="E26" s="359"/>
      <c r="F26" s="359"/>
      <c r="G26" s="359"/>
      <c r="H26" s="359"/>
      <c r="I26" s="359"/>
      <c r="J26" s="359"/>
      <c r="K26" s="235"/>
    </row>
    <row r="27" spans="2:11" ht="12.75" customHeight="1">
      <c r="B27" s="238"/>
      <c r="C27" s="239"/>
      <c r="D27" s="239"/>
      <c r="E27" s="239"/>
      <c r="F27" s="239"/>
      <c r="G27" s="239"/>
      <c r="H27" s="239"/>
      <c r="I27" s="239"/>
      <c r="J27" s="239"/>
      <c r="K27" s="235"/>
    </row>
    <row r="28" spans="2:11" ht="15" customHeight="1">
      <c r="B28" s="238"/>
      <c r="C28" s="239"/>
      <c r="D28" s="359" t="s">
        <v>483</v>
      </c>
      <c r="E28" s="359"/>
      <c r="F28" s="359"/>
      <c r="G28" s="359"/>
      <c r="H28" s="359"/>
      <c r="I28" s="359"/>
      <c r="J28" s="359"/>
      <c r="K28" s="235"/>
    </row>
    <row r="29" spans="2:11" ht="15" customHeight="1">
      <c r="B29" s="238"/>
      <c r="C29" s="239"/>
      <c r="D29" s="359" t="s">
        <v>484</v>
      </c>
      <c r="E29" s="359"/>
      <c r="F29" s="359"/>
      <c r="G29" s="359"/>
      <c r="H29" s="359"/>
      <c r="I29" s="359"/>
      <c r="J29" s="359"/>
      <c r="K29" s="235"/>
    </row>
    <row r="30" spans="2:11" ht="12.75" customHeight="1">
      <c r="B30" s="238"/>
      <c r="C30" s="239"/>
      <c r="D30" s="239"/>
      <c r="E30" s="239"/>
      <c r="F30" s="239"/>
      <c r="G30" s="239"/>
      <c r="H30" s="239"/>
      <c r="I30" s="239"/>
      <c r="J30" s="239"/>
      <c r="K30" s="235"/>
    </row>
    <row r="31" spans="2:11" ht="15" customHeight="1">
      <c r="B31" s="238"/>
      <c r="C31" s="239"/>
      <c r="D31" s="359" t="s">
        <v>485</v>
      </c>
      <c r="E31" s="359"/>
      <c r="F31" s="359"/>
      <c r="G31" s="359"/>
      <c r="H31" s="359"/>
      <c r="I31" s="359"/>
      <c r="J31" s="359"/>
      <c r="K31" s="235"/>
    </row>
    <row r="32" spans="2:11" ht="15" customHeight="1">
      <c r="B32" s="238"/>
      <c r="C32" s="239"/>
      <c r="D32" s="359" t="s">
        <v>486</v>
      </c>
      <c r="E32" s="359"/>
      <c r="F32" s="359"/>
      <c r="G32" s="359"/>
      <c r="H32" s="359"/>
      <c r="I32" s="359"/>
      <c r="J32" s="359"/>
      <c r="K32" s="235"/>
    </row>
    <row r="33" spans="2:11" ht="15" customHeight="1">
      <c r="B33" s="238"/>
      <c r="C33" s="239"/>
      <c r="D33" s="359" t="s">
        <v>487</v>
      </c>
      <c r="E33" s="359"/>
      <c r="F33" s="359"/>
      <c r="G33" s="359"/>
      <c r="H33" s="359"/>
      <c r="I33" s="359"/>
      <c r="J33" s="359"/>
      <c r="K33" s="235"/>
    </row>
    <row r="34" spans="2:11" ht="15" customHeight="1">
      <c r="B34" s="238"/>
      <c r="C34" s="239"/>
      <c r="D34" s="237"/>
      <c r="E34" s="241" t="s">
        <v>107</v>
      </c>
      <c r="F34" s="237"/>
      <c r="G34" s="359" t="s">
        <v>488</v>
      </c>
      <c r="H34" s="359"/>
      <c r="I34" s="359"/>
      <c r="J34" s="359"/>
      <c r="K34" s="235"/>
    </row>
    <row r="35" spans="2:11" ht="30.75" customHeight="1">
      <c r="B35" s="238"/>
      <c r="C35" s="239"/>
      <c r="D35" s="237"/>
      <c r="E35" s="241" t="s">
        <v>489</v>
      </c>
      <c r="F35" s="237"/>
      <c r="G35" s="359" t="s">
        <v>490</v>
      </c>
      <c r="H35" s="359"/>
      <c r="I35" s="359"/>
      <c r="J35" s="359"/>
      <c r="K35" s="235"/>
    </row>
    <row r="36" spans="2:11" ht="15" customHeight="1">
      <c r="B36" s="238"/>
      <c r="C36" s="239"/>
      <c r="D36" s="237"/>
      <c r="E36" s="241" t="s">
        <v>50</v>
      </c>
      <c r="F36" s="237"/>
      <c r="G36" s="359" t="s">
        <v>491</v>
      </c>
      <c r="H36" s="359"/>
      <c r="I36" s="359"/>
      <c r="J36" s="359"/>
      <c r="K36" s="235"/>
    </row>
    <row r="37" spans="2:11" ht="15" customHeight="1">
      <c r="B37" s="238"/>
      <c r="C37" s="239"/>
      <c r="D37" s="237"/>
      <c r="E37" s="241" t="s">
        <v>108</v>
      </c>
      <c r="F37" s="237"/>
      <c r="G37" s="359" t="s">
        <v>492</v>
      </c>
      <c r="H37" s="359"/>
      <c r="I37" s="359"/>
      <c r="J37" s="359"/>
      <c r="K37" s="235"/>
    </row>
    <row r="38" spans="2:11" ht="15" customHeight="1">
      <c r="B38" s="238"/>
      <c r="C38" s="239"/>
      <c r="D38" s="237"/>
      <c r="E38" s="241" t="s">
        <v>109</v>
      </c>
      <c r="F38" s="237"/>
      <c r="G38" s="359" t="s">
        <v>493</v>
      </c>
      <c r="H38" s="359"/>
      <c r="I38" s="359"/>
      <c r="J38" s="359"/>
      <c r="K38" s="235"/>
    </row>
    <row r="39" spans="2:11" ht="15" customHeight="1">
      <c r="B39" s="238"/>
      <c r="C39" s="239"/>
      <c r="D39" s="237"/>
      <c r="E39" s="241" t="s">
        <v>110</v>
      </c>
      <c r="F39" s="237"/>
      <c r="G39" s="359" t="s">
        <v>494</v>
      </c>
      <c r="H39" s="359"/>
      <c r="I39" s="359"/>
      <c r="J39" s="359"/>
      <c r="K39" s="235"/>
    </row>
    <row r="40" spans="2:11" ht="15" customHeight="1">
      <c r="B40" s="238"/>
      <c r="C40" s="239"/>
      <c r="D40" s="237"/>
      <c r="E40" s="241" t="s">
        <v>495</v>
      </c>
      <c r="F40" s="237"/>
      <c r="G40" s="359" t="s">
        <v>496</v>
      </c>
      <c r="H40" s="359"/>
      <c r="I40" s="359"/>
      <c r="J40" s="359"/>
      <c r="K40" s="235"/>
    </row>
    <row r="41" spans="2:11" ht="15" customHeight="1">
      <c r="B41" s="238"/>
      <c r="C41" s="239"/>
      <c r="D41" s="237"/>
      <c r="E41" s="241"/>
      <c r="F41" s="237"/>
      <c r="G41" s="359" t="s">
        <v>497</v>
      </c>
      <c r="H41" s="359"/>
      <c r="I41" s="359"/>
      <c r="J41" s="359"/>
      <c r="K41" s="235"/>
    </row>
    <row r="42" spans="2:11" ht="15" customHeight="1">
      <c r="B42" s="238"/>
      <c r="C42" s="239"/>
      <c r="D42" s="237"/>
      <c r="E42" s="241" t="s">
        <v>498</v>
      </c>
      <c r="F42" s="237"/>
      <c r="G42" s="359" t="s">
        <v>499</v>
      </c>
      <c r="H42" s="359"/>
      <c r="I42" s="359"/>
      <c r="J42" s="359"/>
      <c r="K42" s="235"/>
    </row>
    <row r="43" spans="2:11" ht="15" customHeight="1">
      <c r="B43" s="238"/>
      <c r="C43" s="239"/>
      <c r="D43" s="237"/>
      <c r="E43" s="241" t="s">
        <v>112</v>
      </c>
      <c r="F43" s="237"/>
      <c r="G43" s="359" t="s">
        <v>500</v>
      </c>
      <c r="H43" s="359"/>
      <c r="I43" s="359"/>
      <c r="J43" s="359"/>
      <c r="K43" s="235"/>
    </row>
    <row r="44" spans="2:11" ht="12.75" customHeight="1">
      <c r="B44" s="238"/>
      <c r="C44" s="239"/>
      <c r="D44" s="237"/>
      <c r="E44" s="237"/>
      <c r="F44" s="237"/>
      <c r="G44" s="237"/>
      <c r="H44" s="237"/>
      <c r="I44" s="237"/>
      <c r="J44" s="237"/>
      <c r="K44" s="235"/>
    </row>
    <row r="45" spans="2:11" ht="15" customHeight="1">
      <c r="B45" s="238"/>
      <c r="C45" s="239"/>
      <c r="D45" s="359" t="s">
        <v>501</v>
      </c>
      <c r="E45" s="359"/>
      <c r="F45" s="359"/>
      <c r="G45" s="359"/>
      <c r="H45" s="359"/>
      <c r="I45" s="359"/>
      <c r="J45" s="359"/>
      <c r="K45" s="235"/>
    </row>
    <row r="46" spans="2:11" ht="15" customHeight="1">
      <c r="B46" s="238"/>
      <c r="C46" s="239"/>
      <c r="D46" s="239"/>
      <c r="E46" s="359" t="s">
        <v>502</v>
      </c>
      <c r="F46" s="359"/>
      <c r="G46" s="359"/>
      <c r="H46" s="359"/>
      <c r="I46" s="359"/>
      <c r="J46" s="359"/>
      <c r="K46" s="235"/>
    </row>
    <row r="47" spans="2:11" ht="15" customHeight="1">
      <c r="B47" s="238"/>
      <c r="C47" s="239"/>
      <c r="D47" s="239"/>
      <c r="E47" s="359" t="s">
        <v>503</v>
      </c>
      <c r="F47" s="359"/>
      <c r="G47" s="359"/>
      <c r="H47" s="359"/>
      <c r="I47" s="359"/>
      <c r="J47" s="359"/>
      <c r="K47" s="235"/>
    </row>
    <row r="48" spans="2:11" ht="15" customHeight="1">
      <c r="B48" s="238"/>
      <c r="C48" s="239"/>
      <c r="D48" s="239"/>
      <c r="E48" s="359" t="s">
        <v>504</v>
      </c>
      <c r="F48" s="359"/>
      <c r="G48" s="359"/>
      <c r="H48" s="359"/>
      <c r="I48" s="359"/>
      <c r="J48" s="359"/>
      <c r="K48" s="235"/>
    </row>
    <row r="49" spans="2:11" ht="15" customHeight="1">
      <c r="B49" s="238"/>
      <c r="C49" s="239"/>
      <c r="D49" s="359" t="s">
        <v>505</v>
      </c>
      <c r="E49" s="359"/>
      <c r="F49" s="359"/>
      <c r="G49" s="359"/>
      <c r="H49" s="359"/>
      <c r="I49" s="359"/>
      <c r="J49" s="359"/>
      <c r="K49" s="235"/>
    </row>
    <row r="50" spans="2:11" ht="25.5" customHeight="1">
      <c r="B50" s="234"/>
      <c r="C50" s="360" t="s">
        <v>506</v>
      </c>
      <c r="D50" s="360"/>
      <c r="E50" s="360"/>
      <c r="F50" s="360"/>
      <c r="G50" s="360"/>
      <c r="H50" s="360"/>
      <c r="I50" s="360"/>
      <c r="J50" s="360"/>
      <c r="K50" s="235"/>
    </row>
    <row r="51" spans="2:11" ht="5.25" customHeight="1">
      <c r="B51" s="234"/>
      <c r="C51" s="236"/>
      <c r="D51" s="236"/>
      <c r="E51" s="236"/>
      <c r="F51" s="236"/>
      <c r="G51" s="236"/>
      <c r="H51" s="236"/>
      <c r="I51" s="236"/>
      <c r="J51" s="236"/>
      <c r="K51" s="235"/>
    </row>
    <row r="52" spans="2:11" ht="15" customHeight="1">
      <c r="B52" s="234"/>
      <c r="C52" s="359" t="s">
        <v>507</v>
      </c>
      <c r="D52" s="359"/>
      <c r="E52" s="359"/>
      <c r="F52" s="359"/>
      <c r="G52" s="359"/>
      <c r="H52" s="359"/>
      <c r="I52" s="359"/>
      <c r="J52" s="359"/>
      <c r="K52" s="235"/>
    </row>
    <row r="53" spans="2:11" ht="15" customHeight="1">
      <c r="B53" s="234"/>
      <c r="C53" s="359" t="s">
        <v>508</v>
      </c>
      <c r="D53" s="359"/>
      <c r="E53" s="359"/>
      <c r="F53" s="359"/>
      <c r="G53" s="359"/>
      <c r="H53" s="359"/>
      <c r="I53" s="359"/>
      <c r="J53" s="359"/>
      <c r="K53" s="235"/>
    </row>
    <row r="54" spans="2:11" ht="12.75" customHeight="1">
      <c r="B54" s="234"/>
      <c r="C54" s="237"/>
      <c r="D54" s="237"/>
      <c r="E54" s="237"/>
      <c r="F54" s="237"/>
      <c r="G54" s="237"/>
      <c r="H54" s="237"/>
      <c r="I54" s="237"/>
      <c r="J54" s="237"/>
      <c r="K54" s="235"/>
    </row>
    <row r="55" spans="2:11" ht="15" customHeight="1">
      <c r="B55" s="234"/>
      <c r="C55" s="359" t="s">
        <v>509</v>
      </c>
      <c r="D55" s="359"/>
      <c r="E55" s="359"/>
      <c r="F55" s="359"/>
      <c r="G55" s="359"/>
      <c r="H55" s="359"/>
      <c r="I55" s="359"/>
      <c r="J55" s="359"/>
      <c r="K55" s="235"/>
    </row>
    <row r="56" spans="2:11" ht="15" customHeight="1">
      <c r="B56" s="234"/>
      <c r="C56" s="239"/>
      <c r="D56" s="359" t="s">
        <v>510</v>
      </c>
      <c r="E56" s="359"/>
      <c r="F56" s="359"/>
      <c r="G56" s="359"/>
      <c r="H56" s="359"/>
      <c r="I56" s="359"/>
      <c r="J56" s="359"/>
      <c r="K56" s="235"/>
    </row>
    <row r="57" spans="2:11" ht="15" customHeight="1">
      <c r="B57" s="234"/>
      <c r="C57" s="239"/>
      <c r="D57" s="359" t="s">
        <v>511</v>
      </c>
      <c r="E57" s="359"/>
      <c r="F57" s="359"/>
      <c r="G57" s="359"/>
      <c r="H57" s="359"/>
      <c r="I57" s="359"/>
      <c r="J57" s="359"/>
      <c r="K57" s="235"/>
    </row>
    <row r="58" spans="2:11" ht="15" customHeight="1">
      <c r="B58" s="234"/>
      <c r="C58" s="239"/>
      <c r="D58" s="359" t="s">
        <v>512</v>
      </c>
      <c r="E58" s="359"/>
      <c r="F58" s="359"/>
      <c r="G58" s="359"/>
      <c r="H58" s="359"/>
      <c r="I58" s="359"/>
      <c r="J58" s="359"/>
      <c r="K58" s="235"/>
    </row>
    <row r="59" spans="2:11" ht="15" customHeight="1">
      <c r="B59" s="234"/>
      <c r="C59" s="239"/>
      <c r="D59" s="359" t="s">
        <v>513</v>
      </c>
      <c r="E59" s="359"/>
      <c r="F59" s="359"/>
      <c r="G59" s="359"/>
      <c r="H59" s="359"/>
      <c r="I59" s="359"/>
      <c r="J59" s="359"/>
      <c r="K59" s="235"/>
    </row>
    <row r="60" spans="2:11" ht="15" customHeight="1">
      <c r="B60" s="234"/>
      <c r="C60" s="239"/>
      <c r="D60" s="358" t="s">
        <v>514</v>
      </c>
      <c r="E60" s="358"/>
      <c r="F60" s="358"/>
      <c r="G60" s="358"/>
      <c r="H60" s="358"/>
      <c r="I60" s="358"/>
      <c r="J60" s="358"/>
      <c r="K60" s="235"/>
    </row>
    <row r="61" spans="2:11" ht="15" customHeight="1">
      <c r="B61" s="234"/>
      <c r="C61" s="239"/>
      <c r="D61" s="359" t="s">
        <v>515</v>
      </c>
      <c r="E61" s="359"/>
      <c r="F61" s="359"/>
      <c r="G61" s="359"/>
      <c r="H61" s="359"/>
      <c r="I61" s="359"/>
      <c r="J61" s="359"/>
      <c r="K61" s="235"/>
    </row>
    <row r="62" spans="2:11" ht="12.75" customHeight="1">
      <c r="B62" s="234"/>
      <c r="C62" s="239"/>
      <c r="D62" s="239"/>
      <c r="E62" s="242"/>
      <c r="F62" s="239"/>
      <c r="G62" s="239"/>
      <c r="H62" s="239"/>
      <c r="I62" s="239"/>
      <c r="J62" s="239"/>
      <c r="K62" s="235"/>
    </row>
    <row r="63" spans="2:11" ht="15" customHeight="1">
      <c r="B63" s="234"/>
      <c r="C63" s="239"/>
      <c r="D63" s="359" t="s">
        <v>516</v>
      </c>
      <c r="E63" s="359"/>
      <c r="F63" s="359"/>
      <c r="G63" s="359"/>
      <c r="H63" s="359"/>
      <c r="I63" s="359"/>
      <c r="J63" s="359"/>
      <c r="K63" s="235"/>
    </row>
    <row r="64" spans="2:11" ht="15" customHeight="1">
      <c r="B64" s="234"/>
      <c r="C64" s="239"/>
      <c r="D64" s="358" t="s">
        <v>517</v>
      </c>
      <c r="E64" s="358"/>
      <c r="F64" s="358"/>
      <c r="G64" s="358"/>
      <c r="H64" s="358"/>
      <c r="I64" s="358"/>
      <c r="J64" s="358"/>
      <c r="K64" s="235"/>
    </row>
    <row r="65" spans="2:11" ht="15" customHeight="1">
      <c r="B65" s="234"/>
      <c r="C65" s="239"/>
      <c r="D65" s="359" t="s">
        <v>518</v>
      </c>
      <c r="E65" s="359"/>
      <c r="F65" s="359"/>
      <c r="G65" s="359"/>
      <c r="H65" s="359"/>
      <c r="I65" s="359"/>
      <c r="J65" s="359"/>
      <c r="K65" s="235"/>
    </row>
    <row r="66" spans="2:11" ht="15" customHeight="1">
      <c r="B66" s="234"/>
      <c r="C66" s="239"/>
      <c r="D66" s="359" t="s">
        <v>519</v>
      </c>
      <c r="E66" s="359"/>
      <c r="F66" s="359"/>
      <c r="G66" s="359"/>
      <c r="H66" s="359"/>
      <c r="I66" s="359"/>
      <c r="J66" s="359"/>
      <c r="K66" s="235"/>
    </row>
    <row r="67" spans="2:11" ht="15" customHeight="1">
      <c r="B67" s="234"/>
      <c r="C67" s="239"/>
      <c r="D67" s="359" t="s">
        <v>520</v>
      </c>
      <c r="E67" s="359"/>
      <c r="F67" s="359"/>
      <c r="G67" s="359"/>
      <c r="H67" s="359"/>
      <c r="I67" s="359"/>
      <c r="J67" s="359"/>
      <c r="K67" s="235"/>
    </row>
    <row r="68" spans="2:11" ht="15" customHeight="1">
      <c r="B68" s="234"/>
      <c r="C68" s="239"/>
      <c r="D68" s="359" t="s">
        <v>521</v>
      </c>
      <c r="E68" s="359"/>
      <c r="F68" s="359"/>
      <c r="G68" s="359"/>
      <c r="H68" s="359"/>
      <c r="I68" s="359"/>
      <c r="J68" s="359"/>
      <c r="K68" s="235"/>
    </row>
    <row r="69" spans="2:11" ht="12.75" customHeight="1">
      <c r="B69" s="243"/>
      <c r="C69" s="244"/>
      <c r="D69" s="244"/>
      <c r="E69" s="244"/>
      <c r="F69" s="244"/>
      <c r="G69" s="244"/>
      <c r="H69" s="244"/>
      <c r="I69" s="244"/>
      <c r="J69" s="244"/>
      <c r="K69" s="245"/>
    </row>
    <row r="70" spans="2:11" ht="18.75" customHeight="1">
      <c r="B70" s="246"/>
      <c r="C70" s="246"/>
      <c r="D70" s="246"/>
      <c r="E70" s="246"/>
      <c r="F70" s="246"/>
      <c r="G70" s="246"/>
      <c r="H70" s="246"/>
      <c r="I70" s="246"/>
      <c r="J70" s="246"/>
      <c r="K70" s="247"/>
    </row>
    <row r="71" spans="2:11" ht="18.75" customHeight="1">
      <c r="B71" s="247"/>
      <c r="C71" s="247"/>
      <c r="D71" s="247"/>
      <c r="E71" s="247"/>
      <c r="F71" s="247"/>
      <c r="G71" s="247"/>
      <c r="H71" s="247"/>
      <c r="I71" s="247"/>
      <c r="J71" s="247"/>
      <c r="K71" s="247"/>
    </row>
    <row r="72" spans="2:11" ht="7.5" customHeight="1">
      <c r="B72" s="248"/>
      <c r="C72" s="249"/>
      <c r="D72" s="249"/>
      <c r="E72" s="249"/>
      <c r="F72" s="249"/>
      <c r="G72" s="249"/>
      <c r="H72" s="249"/>
      <c r="I72" s="249"/>
      <c r="J72" s="249"/>
      <c r="K72" s="250"/>
    </row>
    <row r="73" spans="2:11" ht="45" customHeight="1">
      <c r="B73" s="251"/>
      <c r="C73" s="357" t="s">
        <v>87</v>
      </c>
      <c r="D73" s="357"/>
      <c r="E73" s="357"/>
      <c r="F73" s="357"/>
      <c r="G73" s="357"/>
      <c r="H73" s="357"/>
      <c r="I73" s="357"/>
      <c r="J73" s="357"/>
      <c r="K73" s="252"/>
    </row>
    <row r="74" spans="2:11" ht="17.25" customHeight="1">
      <c r="B74" s="251"/>
      <c r="C74" s="253" t="s">
        <v>522</v>
      </c>
      <c r="D74" s="253"/>
      <c r="E74" s="253"/>
      <c r="F74" s="253" t="s">
        <v>523</v>
      </c>
      <c r="G74" s="254"/>
      <c r="H74" s="253" t="s">
        <v>108</v>
      </c>
      <c r="I74" s="253" t="s">
        <v>54</v>
      </c>
      <c r="J74" s="253" t="s">
        <v>524</v>
      </c>
      <c r="K74" s="252"/>
    </row>
    <row r="75" spans="2:11" ht="17.25" customHeight="1">
      <c r="B75" s="251"/>
      <c r="C75" s="255" t="s">
        <v>525</v>
      </c>
      <c r="D75" s="255"/>
      <c r="E75" s="255"/>
      <c r="F75" s="256" t="s">
        <v>526</v>
      </c>
      <c r="G75" s="257"/>
      <c r="H75" s="255"/>
      <c r="I75" s="255"/>
      <c r="J75" s="255" t="s">
        <v>527</v>
      </c>
      <c r="K75" s="252"/>
    </row>
    <row r="76" spans="2:11" ht="5.25" customHeight="1">
      <c r="B76" s="251"/>
      <c r="C76" s="258"/>
      <c r="D76" s="258"/>
      <c r="E76" s="258"/>
      <c r="F76" s="258"/>
      <c r="G76" s="259"/>
      <c r="H76" s="258"/>
      <c r="I76" s="258"/>
      <c r="J76" s="258"/>
      <c r="K76" s="252"/>
    </row>
    <row r="77" spans="2:11" ht="15" customHeight="1">
      <c r="B77" s="251"/>
      <c r="C77" s="241" t="s">
        <v>50</v>
      </c>
      <c r="D77" s="258"/>
      <c r="E77" s="258"/>
      <c r="F77" s="260" t="s">
        <v>528</v>
      </c>
      <c r="G77" s="259"/>
      <c r="H77" s="241" t="s">
        <v>529</v>
      </c>
      <c r="I77" s="241" t="s">
        <v>530</v>
      </c>
      <c r="J77" s="241">
        <v>20</v>
      </c>
      <c r="K77" s="252"/>
    </row>
    <row r="78" spans="2:11" ht="15" customHeight="1">
      <c r="B78" s="251"/>
      <c r="C78" s="241" t="s">
        <v>531</v>
      </c>
      <c r="D78" s="241"/>
      <c r="E78" s="241"/>
      <c r="F78" s="260" t="s">
        <v>528</v>
      </c>
      <c r="G78" s="259"/>
      <c r="H78" s="241" t="s">
        <v>532</v>
      </c>
      <c r="I78" s="241" t="s">
        <v>530</v>
      </c>
      <c r="J78" s="241">
        <v>120</v>
      </c>
      <c r="K78" s="252"/>
    </row>
    <row r="79" spans="2:11" ht="15" customHeight="1">
      <c r="B79" s="261"/>
      <c r="C79" s="241" t="s">
        <v>533</v>
      </c>
      <c r="D79" s="241"/>
      <c r="E79" s="241"/>
      <c r="F79" s="260" t="s">
        <v>534</v>
      </c>
      <c r="G79" s="259"/>
      <c r="H79" s="241" t="s">
        <v>535</v>
      </c>
      <c r="I79" s="241" t="s">
        <v>530</v>
      </c>
      <c r="J79" s="241">
        <v>50</v>
      </c>
      <c r="K79" s="252"/>
    </row>
    <row r="80" spans="2:11" ht="15" customHeight="1">
      <c r="B80" s="261"/>
      <c r="C80" s="241" t="s">
        <v>536</v>
      </c>
      <c r="D80" s="241"/>
      <c r="E80" s="241"/>
      <c r="F80" s="260" t="s">
        <v>528</v>
      </c>
      <c r="G80" s="259"/>
      <c r="H80" s="241" t="s">
        <v>537</v>
      </c>
      <c r="I80" s="241" t="s">
        <v>538</v>
      </c>
      <c r="J80" s="241"/>
      <c r="K80" s="252"/>
    </row>
    <row r="81" spans="2:11" ht="15" customHeight="1">
      <c r="B81" s="261"/>
      <c r="C81" s="262" t="s">
        <v>539</v>
      </c>
      <c r="D81" s="262"/>
      <c r="E81" s="262"/>
      <c r="F81" s="263" t="s">
        <v>534</v>
      </c>
      <c r="G81" s="262"/>
      <c r="H81" s="262" t="s">
        <v>540</v>
      </c>
      <c r="I81" s="262" t="s">
        <v>530</v>
      </c>
      <c r="J81" s="262">
        <v>15</v>
      </c>
      <c r="K81" s="252"/>
    </row>
    <row r="82" spans="2:11" ht="15" customHeight="1">
      <c r="B82" s="261"/>
      <c r="C82" s="262" t="s">
        <v>541</v>
      </c>
      <c r="D82" s="262"/>
      <c r="E82" s="262"/>
      <c r="F82" s="263" t="s">
        <v>534</v>
      </c>
      <c r="G82" s="262"/>
      <c r="H82" s="262" t="s">
        <v>542</v>
      </c>
      <c r="I82" s="262" t="s">
        <v>530</v>
      </c>
      <c r="J82" s="262">
        <v>15</v>
      </c>
      <c r="K82" s="252"/>
    </row>
    <row r="83" spans="2:11" ht="15" customHeight="1">
      <c r="B83" s="261"/>
      <c r="C83" s="262" t="s">
        <v>543</v>
      </c>
      <c r="D83" s="262"/>
      <c r="E83" s="262"/>
      <c r="F83" s="263" t="s">
        <v>534</v>
      </c>
      <c r="G83" s="262"/>
      <c r="H83" s="262" t="s">
        <v>544</v>
      </c>
      <c r="I83" s="262" t="s">
        <v>530</v>
      </c>
      <c r="J83" s="262">
        <v>20</v>
      </c>
      <c r="K83" s="252"/>
    </row>
    <row r="84" spans="2:11" ht="15" customHeight="1">
      <c r="B84" s="261"/>
      <c r="C84" s="262" t="s">
        <v>545</v>
      </c>
      <c r="D84" s="262"/>
      <c r="E84" s="262"/>
      <c r="F84" s="263" t="s">
        <v>534</v>
      </c>
      <c r="G84" s="262"/>
      <c r="H84" s="262" t="s">
        <v>546</v>
      </c>
      <c r="I84" s="262" t="s">
        <v>530</v>
      </c>
      <c r="J84" s="262">
        <v>20</v>
      </c>
      <c r="K84" s="252"/>
    </row>
    <row r="85" spans="2:11" ht="15" customHeight="1">
      <c r="B85" s="261"/>
      <c r="C85" s="241" t="s">
        <v>547</v>
      </c>
      <c r="D85" s="241"/>
      <c r="E85" s="241"/>
      <c r="F85" s="260" t="s">
        <v>534</v>
      </c>
      <c r="G85" s="259"/>
      <c r="H85" s="241" t="s">
        <v>548</v>
      </c>
      <c r="I85" s="241" t="s">
        <v>530</v>
      </c>
      <c r="J85" s="241">
        <v>50</v>
      </c>
      <c r="K85" s="252"/>
    </row>
    <row r="86" spans="2:11" ht="15" customHeight="1">
      <c r="B86" s="261"/>
      <c r="C86" s="241" t="s">
        <v>549</v>
      </c>
      <c r="D86" s="241"/>
      <c r="E86" s="241"/>
      <c r="F86" s="260" t="s">
        <v>534</v>
      </c>
      <c r="G86" s="259"/>
      <c r="H86" s="241" t="s">
        <v>550</v>
      </c>
      <c r="I86" s="241" t="s">
        <v>530</v>
      </c>
      <c r="J86" s="241">
        <v>20</v>
      </c>
      <c r="K86" s="252"/>
    </row>
    <row r="87" spans="2:11" ht="15" customHeight="1">
      <c r="B87" s="261"/>
      <c r="C87" s="241" t="s">
        <v>551</v>
      </c>
      <c r="D87" s="241"/>
      <c r="E87" s="241"/>
      <c r="F87" s="260" t="s">
        <v>534</v>
      </c>
      <c r="G87" s="259"/>
      <c r="H87" s="241" t="s">
        <v>552</v>
      </c>
      <c r="I87" s="241" t="s">
        <v>530</v>
      </c>
      <c r="J87" s="241">
        <v>20</v>
      </c>
      <c r="K87" s="252"/>
    </row>
    <row r="88" spans="2:11" ht="15" customHeight="1">
      <c r="B88" s="261"/>
      <c r="C88" s="241" t="s">
        <v>553</v>
      </c>
      <c r="D88" s="241"/>
      <c r="E88" s="241"/>
      <c r="F88" s="260" t="s">
        <v>534</v>
      </c>
      <c r="G88" s="259"/>
      <c r="H88" s="241" t="s">
        <v>554</v>
      </c>
      <c r="I88" s="241" t="s">
        <v>530</v>
      </c>
      <c r="J88" s="241">
        <v>50</v>
      </c>
      <c r="K88" s="252"/>
    </row>
    <row r="89" spans="2:11" ht="15" customHeight="1">
      <c r="B89" s="261"/>
      <c r="C89" s="241" t="s">
        <v>555</v>
      </c>
      <c r="D89" s="241"/>
      <c r="E89" s="241"/>
      <c r="F89" s="260" t="s">
        <v>534</v>
      </c>
      <c r="G89" s="259"/>
      <c r="H89" s="241" t="s">
        <v>555</v>
      </c>
      <c r="I89" s="241" t="s">
        <v>530</v>
      </c>
      <c r="J89" s="241">
        <v>50</v>
      </c>
      <c r="K89" s="252"/>
    </row>
    <row r="90" spans="2:11" ht="15" customHeight="1">
      <c r="B90" s="261"/>
      <c r="C90" s="241" t="s">
        <v>113</v>
      </c>
      <c r="D90" s="241"/>
      <c r="E90" s="241"/>
      <c r="F90" s="260" t="s">
        <v>534</v>
      </c>
      <c r="G90" s="259"/>
      <c r="H90" s="241" t="s">
        <v>556</v>
      </c>
      <c r="I90" s="241" t="s">
        <v>530</v>
      </c>
      <c r="J90" s="241">
        <v>255</v>
      </c>
      <c r="K90" s="252"/>
    </row>
    <row r="91" spans="2:11" ht="15" customHeight="1">
      <c r="B91" s="261"/>
      <c r="C91" s="241" t="s">
        <v>557</v>
      </c>
      <c r="D91" s="241"/>
      <c r="E91" s="241"/>
      <c r="F91" s="260" t="s">
        <v>528</v>
      </c>
      <c r="G91" s="259"/>
      <c r="H91" s="241" t="s">
        <v>558</v>
      </c>
      <c r="I91" s="241" t="s">
        <v>559</v>
      </c>
      <c r="J91" s="241"/>
      <c r="K91" s="252"/>
    </row>
    <row r="92" spans="2:11" ht="15" customHeight="1">
      <c r="B92" s="261"/>
      <c r="C92" s="241" t="s">
        <v>560</v>
      </c>
      <c r="D92" s="241"/>
      <c r="E92" s="241"/>
      <c r="F92" s="260" t="s">
        <v>528</v>
      </c>
      <c r="G92" s="259"/>
      <c r="H92" s="241" t="s">
        <v>561</v>
      </c>
      <c r="I92" s="241" t="s">
        <v>562</v>
      </c>
      <c r="J92" s="241"/>
      <c r="K92" s="252"/>
    </row>
    <row r="93" spans="2:11" ht="15" customHeight="1">
      <c r="B93" s="261"/>
      <c r="C93" s="241" t="s">
        <v>563</v>
      </c>
      <c r="D93" s="241"/>
      <c r="E93" s="241"/>
      <c r="F93" s="260" t="s">
        <v>528</v>
      </c>
      <c r="G93" s="259"/>
      <c r="H93" s="241" t="s">
        <v>563</v>
      </c>
      <c r="I93" s="241" t="s">
        <v>562</v>
      </c>
      <c r="J93" s="241"/>
      <c r="K93" s="252"/>
    </row>
    <row r="94" spans="2:11" ht="15" customHeight="1">
      <c r="B94" s="261"/>
      <c r="C94" s="241" t="s">
        <v>35</v>
      </c>
      <c r="D94" s="241"/>
      <c r="E94" s="241"/>
      <c r="F94" s="260" t="s">
        <v>528</v>
      </c>
      <c r="G94" s="259"/>
      <c r="H94" s="241" t="s">
        <v>564</v>
      </c>
      <c r="I94" s="241" t="s">
        <v>562</v>
      </c>
      <c r="J94" s="241"/>
      <c r="K94" s="252"/>
    </row>
    <row r="95" spans="2:11" ht="15" customHeight="1">
      <c r="B95" s="261"/>
      <c r="C95" s="241" t="s">
        <v>45</v>
      </c>
      <c r="D95" s="241"/>
      <c r="E95" s="241"/>
      <c r="F95" s="260" t="s">
        <v>528</v>
      </c>
      <c r="G95" s="259"/>
      <c r="H95" s="241" t="s">
        <v>565</v>
      </c>
      <c r="I95" s="241" t="s">
        <v>562</v>
      </c>
      <c r="J95" s="241"/>
      <c r="K95" s="252"/>
    </row>
    <row r="96" spans="2:11" ht="15" customHeight="1">
      <c r="B96" s="264"/>
      <c r="C96" s="265"/>
      <c r="D96" s="265"/>
      <c r="E96" s="265"/>
      <c r="F96" s="265"/>
      <c r="G96" s="265"/>
      <c r="H96" s="265"/>
      <c r="I96" s="265"/>
      <c r="J96" s="265"/>
      <c r="K96" s="266"/>
    </row>
    <row r="97" spans="2:11" ht="18.75" customHeight="1">
      <c r="B97" s="267"/>
      <c r="C97" s="268"/>
      <c r="D97" s="268"/>
      <c r="E97" s="268"/>
      <c r="F97" s="268"/>
      <c r="G97" s="268"/>
      <c r="H97" s="268"/>
      <c r="I97" s="268"/>
      <c r="J97" s="268"/>
      <c r="K97" s="267"/>
    </row>
    <row r="98" spans="2:11" ht="18.75" customHeight="1">
      <c r="B98" s="247"/>
      <c r="C98" s="247"/>
      <c r="D98" s="247"/>
      <c r="E98" s="247"/>
      <c r="F98" s="247"/>
      <c r="G98" s="247"/>
      <c r="H98" s="247"/>
      <c r="I98" s="247"/>
      <c r="J98" s="247"/>
      <c r="K98" s="247"/>
    </row>
    <row r="99" spans="2:11" ht="7.5" customHeight="1">
      <c r="B99" s="248"/>
      <c r="C99" s="249"/>
      <c r="D99" s="249"/>
      <c r="E99" s="249"/>
      <c r="F99" s="249"/>
      <c r="G99" s="249"/>
      <c r="H99" s="249"/>
      <c r="I99" s="249"/>
      <c r="J99" s="249"/>
      <c r="K99" s="250"/>
    </row>
    <row r="100" spans="2:11" ht="45" customHeight="1">
      <c r="B100" s="251"/>
      <c r="C100" s="357" t="s">
        <v>566</v>
      </c>
      <c r="D100" s="357"/>
      <c r="E100" s="357"/>
      <c r="F100" s="357"/>
      <c r="G100" s="357"/>
      <c r="H100" s="357"/>
      <c r="I100" s="357"/>
      <c r="J100" s="357"/>
      <c r="K100" s="252"/>
    </row>
    <row r="101" spans="2:11" ht="17.25" customHeight="1">
      <c r="B101" s="251"/>
      <c r="C101" s="253" t="s">
        <v>522</v>
      </c>
      <c r="D101" s="253"/>
      <c r="E101" s="253"/>
      <c r="F101" s="253" t="s">
        <v>523</v>
      </c>
      <c r="G101" s="254"/>
      <c r="H101" s="253" t="s">
        <v>108</v>
      </c>
      <c r="I101" s="253" t="s">
        <v>54</v>
      </c>
      <c r="J101" s="253" t="s">
        <v>524</v>
      </c>
      <c r="K101" s="252"/>
    </row>
    <row r="102" spans="2:11" ht="17.25" customHeight="1">
      <c r="B102" s="251"/>
      <c r="C102" s="255" t="s">
        <v>525</v>
      </c>
      <c r="D102" s="255"/>
      <c r="E102" s="255"/>
      <c r="F102" s="256" t="s">
        <v>526</v>
      </c>
      <c r="G102" s="257"/>
      <c r="H102" s="255"/>
      <c r="I102" s="255"/>
      <c r="J102" s="255" t="s">
        <v>527</v>
      </c>
      <c r="K102" s="252"/>
    </row>
    <row r="103" spans="2:11" ht="5.25" customHeight="1">
      <c r="B103" s="251"/>
      <c r="C103" s="253"/>
      <c r="D103" s="253"/>
      <c r="E103" s="253"/>
      <c r="F103" s="253"/>
      <c r="G103" s="269"/>
      <c r="H103" s="253"/>
      <c r="I103" s="253"/>
      <c r="J103" s="253"/>
      <c r="K103" s="252"/>
    </row>
    <row r="104" spans="2:11" ht="15" customHeight="1">
      <c r="B104" s="251"/>
      <c r="C104" s="241" t="s">
        <v>50</v>
      </c>
      <c r="D104" s="258"/>
      <c r="E104" s="258"/>
      <c r="F104" s="260" t="s">
        <v>528</v>
      </c>
      <c r="G104" s="269"/>
      <c r="H104" s="241" t="s">
        <v>567</v>
      </c>
      <c r="I104" s="241" t="s">
        <v>530</v>
      </c>
      <c r="J104" s="241">
        <v>20</v>
      </c>
      <c r="K104" s="252"/>
    </row>
    <row r="105" spans="2:11" ht="15" customHeight="1">
      <c r="B105" s="251"/>
      <c r="C105" s="241" t="s">
        <v>531</v>
      </c>
      <c r="D105" s="241"/>
      <c r="E105" s="241"/>
      <c r="F105" s="260" t="s">
        <v>528</v>
      </c>
      <c r="G105" s="241"/>
      <c r="H105" s="241" t="s">
        <v>567</v>
      </c>
      <c r="I105" s="241" t="s">
        <v>530</v>
      </c>
      <c r="J105" s="241">
        <v>120</v>
      </c>
      <c r="K105" s="252"/>
    </row>
    <row r="106" spans="2:11" ht="15" customHeight="1">
      <c r="B106" s="261"/>
      <c r="C106" s="241" t="s">
        <v>533</v>
      </c>
      <c r="D106" s="241"/>
      <c r="E106" s="241"/>
      <c r="F106" s="260" t="s">
        <v>534</v>
      </c>
      <c r="G106" s="241"/>
      <c r="H106" s="241" t="s">
        <v>567</v>
      </c>
      <c r="I106" s="241" t="s">
        <v>530</v>
      </c>
      <c r="J106" s="241">
        <v>50</v>
      </c>
      <c r="K106" s="252"/>
    </row>
    <row r="107" spans="2:11" ht="15" customHeight="1">
      <c r="B107" s="261"/>
      <c r="C107" s="241" t="s">
        <v>536</v>
      </c>
      <c r="D107" s="241"/>
      <c r="E107" s="241"/>
      <c r="F107" s="260" t="s">
        <v>528</v>
      </c>
      <c r="G107" s="241"/>
      <c r="H107" s="241" t="s">
        <v>567</v>
      </c>
      <c r="I107" s="241" t="s">
        <v>538</v>
      </c>
      <c r="J107" s="241"/>
      <c r="K107" s="252"/>
    </row>
    <row r="108" spans="2:11" ht="15" customHeight="1">
      <c r="B108" s="261"/>
      <c r="C108" s="241" t="s">
        <v>547</v>
      </c>
      <c r="D108" s="241"/>
      <c r="E108" s="241"/>
      <c r="F108" s="260" t="s">
        <v>534</v>
      </c>
      <c r="G108" s="241"/>
      <c r="H108" s="241" t="s">
        <v>567</v>
      </c>
      <c r="I108" s="241" t="s">
        <v>530</v>
      </c>
      <c r="J108" s="241">
        <v>50</v>
      </c>
      <c r="K108" s="252"/>
    </row>
    <row r="109" spans="2:11" ht="15" customHeight="1">
      <c r="B109" s="261"/>
      <c r="C109" s="241" t="s">
        <v>555</v>
      </c>
      <c r="D109" s="241"/>
      <c r="E109" s="241"/>
      <c r="F109" s="260" t="s">
        <v>534</v>
      </c>
      <c r="G109" s="241"/>
      <c r="H109" s="241" t="s">
        <v>567</v>
      </c>
      <c r="I109" s="241" t="s">
        <v>530</v>
      </c>
      <c r="J109" s="241">
        <v>50</v>
      </c>
      <c r="K109" s="252"/>
    </row>
    <row r="110" spans="2:11" ht="15" customHeight="1">
      <c r="B110" s="261"/>
      <c r="C110" s="241" t="s">
        <v>553</v>
      </c>
      <c r="D110" s="241"/>
      <c r="E110" s="241"/>
      <c r="F110" s="260" t="s">
        <v>534</v>
      </c>
      <c r="G110" s="241"/>
      <c r="H110" s="241" t="s">
        <v>567</v>
      </c>
      <c r="I110" s="241" t="s">
        <v>530</v>
      </c>
      <c r="J110" s="241">
        <v>50</v>
      </c>
      <c r="K110" s="252"/>
    </row>
    <row r="111" spans="2:11" ht="15" customHeight="1">
      <c r="B111" s="261"/>
      <c r="C111" s="241" t="s">
        <v>50</v>
      </c>
      <c r="D111" s="241"/>
      <c r="E111" s="241"/>
      <c r="F111" s="260" t="s">
        <v>528</v>
      </c>
      <c r="G111" s="241"/>
      <c r="H111" s="241" t="s">
        <v>568</v>
      </c>
      <c r="I111" s="241" t="s">
        <v>530</v>
      </c>
      <c r="J111" s="241">
        <v>20</v>
      </c>
      <c r="K111" s="252"/>
    </row>
    <row r="112" spans="2:11" ht="15" customHeight="1">
      <c r="B112" s="261"/>
      <c r="C112" s="241" t="s">
        <v>569</v>
      </c>
      <c r="D112" s="241"/>
      <c r="E112" s="241"/>
      <c r="F112" s="260" t="s">
        <v>528</v>
      </c>
      <c r="G112" s="241"/>
      <c r="H112" s="241" t="s">
        <v>570</v>
      </c>
      <c r="I112" s="241" t="s">
        <v>530</v>
      </c>
      <c r="J112" s="241">
        <v>120</v>
      </c>
      <c r="K112" s="252"/>
    </row>
    <row r="113" spans="2:11" ht="15" customHeight="1">
      <c r="B113" s="261"/>
      <c r="C113" s="241" t="s">
        <v>35</v>
      </c>
      <c r="D113" s="241"/>
      <c r="E113" s="241"/>
      <c r="F113" s="260" t="s">
        <v>528</v>
      </c>
      <c r="G113" s="241"/>
      <c r="H113" s="241" t="s">
        <v>571</v>
      </c>
      <c r="I113" s="241" t="s">
        <v>562</v>
      </c>
      <c r="J113" s="241"/>
      <c r="K113" s="252"/>
    </row>
    <row r="114" spans="2:11" ht="15" customHeight="1">
      <c r="B114" s="261"/>
      <c r="C114" s="241" t="s">
        <v>45</v>
      </c>
      <c r="D114" s="241"/>
      <c r="E114" s="241"/>
      <c r="F114" s="260" t="s">
        <v>528</v>
      </c>
      <c r="G114" s="241"/>
      <c r="H114" s="241" t="s">
        <v>572</v>
      </c>
      <c r="I114" s="241" t="s">
        <v>562</v>
      </c>
      <c r="J114" s="241"/>
      <c r="K114" s="252"/>
    </row>
    <row r="115" spans="2:11" ht="15" customHeight="1">
      <c r="B115" s="261"/>
      <c r="C115" s="241" t="s">
        <v>54</v>
      </c>
      <c r="D115" s="241"/>
      <c r="E115" s="241"/>
      <c r="F115" s="260" t="s">
        <v>528</v>
      </c>
      <c r="G115" s="241"/>
      <c r="H115" s="241" t="s">
        <v>573</v>
      </c>
      <c r="I115" s="241" t="s">
        <v>574</v>
      </c>
      <c r="J115" s="241"/>
      <c r="K115" s="252"/>
    </row>
    <row r="116" spans="2:11" ht="15" customHeight="1">
      <c r="B116" s="264"/>
      <c r="C116" s="270"/>
      <c r="D116" s="270"/>
      <c r="E116" s="270"/>
      <c r="F116" s="270"/>
      <c r="G116" s="270"/>
      <c r="H116" s="270"/>
      <c r="I116" s="270"/>
      <c r="J116" s="270"/>
      <c r="K116" s="266"/>
    </row>
    <row r="117" spans="2:11" ht="18.75" customHeight="1">
      <c r="B117" s="271"/>
      <c r="C117" s="237"/>
      <c r="D117" s="237"/>
      <c r="E117" s="237"/>
      <c r="F117" s="272"/>
      <c r="G117" s="237"/>
      <c r="H117" s="237"/>
      <c r="I117" s="237"/>
      <c r="J117" s="237"/>
      <c r="K117" s="271"/>
    </row>
    <row r="118" spans="2:11" ht="18.75" customHeight="1">
      <c r="B118" s="247"/>
      <c r="C118" s="247"/>
      <c r="D118" s="247"/>
      <c r="E118" s="247"/>
      <c r="F118" s="247"/>
      <c r="G118" s="247"/>
      <c r="H118" s="247"/>
      <c r="I118" s="247"/>
      <c r="J118" s="247"/>
      <c r="K118" s="247"/>
    </row>
    <row r="119" spans="2:11" ht="7.5" customHeight="1">
      <c r="B119" s="273"/>
      <c r="C119" s="274"/>
      <c r="D119" s="274"/>
      <c r="E119" s="274"/>
      <c r="F119" s="274"/>
      <c r="G119" s="274"/>
      <c r="H119" s="274"/>
      <c r="I119" s="274"/>
      <c r="J119" s="274"/>
      <c r="K119" s="275"/>
    </row>
    <row r="120" spans="2:11" ht="45" customHeight="1">
      <c r="B120" s="276"/>
      <c r="C120" s="356" t="s">
        <v>575</v>
      </c>
      <c r="D120" s="356"/>
      <c r="E120" s="356"/>
      <c r="F120" s="356"/>
      <c r="G120" s="356"/>
      <c r="H120" s="356"/>
      <c r="I120" s="356"/>
      <c r="J120" s="356"/>
      <c r="K120" s="277"/>
    </row>
    <row r="121" spans="2:11" ht="17.25" customHeight="1">
      <c r="B121" s="278"/>
      <c r="C121" s="253" t="s">
        <v>522</v>
      </c>
      <c r="D121" s="253"/>
      <c r="E121" s="253"/>
      <c r="F121" s="253" t="s">
        <v>523</v>
      </c>
      <c r="G121" s="254"/>
      <c r="H121" s="253" t="s">
        <v>108</v>
      </c>
      <c r="I121" s="253" t="s">
        <v>54</v>
      </c>
      <c r="J121" s="253" t="s">
        <v>524</v>
      </c>
      <c r="K121" s="279"/>
    </row>
    <row r="122" spans="2:11" ht="17.25" customHeight="1">
      <c r="B122" s="278"/>
      <c r="C122" s="255" t="s">
        <v>525</v>
      </c>
      <c r="D122" s="255"/>
      <c r="E122" s="255"/>
      <c r="F122" s="256" t="s">
        <v>526</v>
      </c>
      <c r="G122" s="257"/>
      <c r="H122" s="255"/>
      <c r="I122" s="255"/>
      <c r="J122" s="255" t="s">
        <v>527</v>
      </c>
      <c r="K122" s="279"/>
    </row>
    <row r="123" spans="2:11" ht="5.25" customHeight="1">
      <c r="B123" s="280"/>
      <c r="C123" s="258"/>
      <c r="D123" s="258"/>
      <c r="E123" s="258"/>
      <c r="F123" s="258"/>
      <c r="G123" s="241"/>
      <c r="H123" s="258"/>
      <c r="I123" s="258"/>
      <c r="J123" s="258"/>
      <c r="K123" s="281"/>
    </row>
    <row r="124" spans="2:11" ht="15" customHeight="1">
      <c r="B124" s="280"/>
      <c r="C124" s="241" t="s">
        <v>531</v>
      </c>
      <c r="D124" s="258"/>
      <c r="E124" s="258"/>
      <c r="F124" s="260" t="s">
        <v>528</v>
      </c>
      <c r="G124" s="241"/>
      <c r="H124" s="241" t="s">
        <v>567</v>
      </c>
      <c r="I124" s="241" t="s">
        <v>530</v>
      </c>
      <c r="J124" s="241">
        <v>120</v>
      </c>
      <c r="K124" s="282"/>
    </row>
    <row r="125" spans="2:11" ht="15" customHeight="1">
      <c r="B125" s="280"/>
      <c r="C125" s="241" t="s">
        <v>576</v>
      </c>
      <c r="D125" s="241"/>
      <c r="E125" s="241"/>
      <c r="F125" s="260" t="s">
        <v>528</v>
      </c>
      <c r="G125" s="241"/>
      <c r="H125" s="241" t="s">
        <v>577</v>
      </c>
      <c r="I125" s="241" t="s">
        <v>530</v>
      </c>
      <c r="J125" s="241" t="s">
        <v>578</v>
      </c>
      <c r="K125" s="282"/>
    </row>
    <row r="126" spans="2:11" ht="15" customHeight="1">
      <c r="B126" s="280"/>
      <c r="C126" s="241" t="s">
        <v>477</v>
      </c>
      <c r="D126" s="241"/>
      <c r="E126" s="241"/>
      <c r="F126" s="260" t="s">
        <v>528</v>
      </c>
      <c r="G126" s="241"/>
      <c r="H126" s="241" t="s">
        <v>579</v>
      </c>
      <c r="I126" s="241" t="s">
        <v>530</v>
      </c>
      <c r="J126" s="241" t="s">
        <v>578</v>
      </c>
      <c r="K126" s="282"/>
    </row>
    <row r="127" spans="2:11" ht="15" customHeight="1">
      <c r="B127" s="280"/>
      <c r="C127" s="241" t="s">
        <v>539</v>
      </c>
      <c r="D127" s="241"/>
      <c r="E127" s="241"/>
      <c r="F127" s="260" t="s">
        <v>534</v>
      </c>
      <c r="G127" s="241"/>
      <c r="H127" s="241" t="s">
        <v>540</v>
      </c>
      <c r="I127" s="241" t="s">
        <v>530</v>
      </c>
      <c r="J127" s="241">
        <v>15</v>
      </c>
      <c r="K127" s="282"/>
    </row>
    <row r="128" spans="2:11" ht="15" customHeight="1">
      <c r="B128" s="280"/>
      <c r="C128" s="262" t="s">
        <v>541</v>
      </c>
      <c r="D128" s="262"/>
      <c r="E128" s="262"/>
      <c r="F128" s="263" t="s">
        <v>534</v>
      </c>
      <c r="G128" s="262"/>
      <c r="H128" s="262" t="s">
        <v>542</v>
      </c>
      <c r="I128" s="262" t="s">
        <v>530</v>
      </c>
      <c r="J128" s="262">
        <v>15</v>
      </c>
      <c r="K128" s="282"/>
    </row>
    <row r="129" spans="2:11" ht="15" customHeight="1">
      <c r="B129" s="280"/>
      <c r="C129" s="262" t="s">
        <v>543</v>
      </c>
      <c r="D129" s="262"/>
      <c r="E129" s="262"/>
      <c r="F129" s="263" t="s">
        <v>534</v>
      </c>
      <c r="G129" s="262"/>
      <c r="H129" s="262" t="s">
        <v>544</v>
      </c>
      <c r="I129" s="262" t="s">
        <v>530</v>
      </c>
      <c r="J129" s="262">
        <v>20</v>
      </c>
      <c r="K129" s="282"/>
    </row>
    <row r="130" spans="2:11" ht="15" customHeight="1">
      <c r="B130" s="280"/>
      <c r="C130" s="262" t="s">
        <v>545</v>
      </c>
      <c r="D130" s="262"/>
      <c r="E130" s="262"/>
      <c r="F130" s="263" t="s">
        <v>534</v>
      </c>
      <c r="G130" s="262"/>
      <c r="H130" s="262" t="s">
        <v>546</v>
      </c>
      <c r="I130" s="262" t="s">
        <v>530</v>
      </c>
      <c r="J130" s="262">
        <v>20</v>
      </c>
      <c r="K130" s="282"/>
    </row>
    <row r="131" spans="2:11" ht="15" customHeight="1">
      <c r="B131" s="280"/>
      <c r="C131" s="241" t="s">
        <v>533</v>
      </c>
      <c r="D131" s="241"/>
      <c r="E131" s="241"/>
      <c r="F131" s="260" t="s">
        <v>534</v>
      </c>
      <c r="G131" s="241"/>
      <c r="H131" s="241" t="s">
        <v>567</v>
      </c>
      <c r="I131" s="241" t="s">
        <v>530</v>
      </c>
      <c r="J131" s="241">
        <v>50</v>
      </c>
      <c r="K131" s="282"/>
    </row>
    <row r="132" spans="2:11" ht="15" customHeight="1">
      <c r="B132" s="280"/>
      <c r="C132" s="241" t="s">
        <v>547</v>
      </c>
      <c r="D132" s="241"/>
      <c r="E132" s="241"/>
      <c r="F132" s="260" t="s">
        <v>534</v>
      </c>
      <c r="G132" s="241"/>
      <c r="H132" s="241" t="s">
        <v>567</v>
      </c>
      <c r="I132" s="241" t="s">
        <v>530</v>
      </c>
      <c r="J132" s="241">
        <v>50</v>
      </c>
      <c r="K132" s="282"/>
    </row>
    <row r="133" spans="2:11" ht="15" customHeight="1">
      <c r="B133" s="280"/>
      <c r="C133" s="241" t="s">
        <v>553</v>
      </c>
      <c r="D133" s="241"/>
      <c r="E133" s="241"/>
      <c r="F133" s="260" t="s">
        <v>534</v>
      </c>
      <c r="G133" s="241"/>
      <c r="H133" s="241" t="s">
        <v>567</v>
      </c>
      <c r="I133" s="241" t="s">
        <v>530</v>
      </c>
      <c r="J133" s="241">
        <v>50</v>
      </c>
      <c r="K133" s="282"/>
    </row>
    <row r="134" spans="2:11" ht="15" customHeight="1">
      <c r="B134" s="280"/>
      <c r="C134" s="241" t="s">
        <v>555</v>
      </c>
      <c r="D134" s="241"/>
      <c r="E134" s="241"/>
      <c r="F134" s="260" t="s">
        <v>534</v>
      </c>
      <c r="G134" s="241"/>
      <c r="H134" s="241" t="s">
        <v>567</v>
      </c>
      <c r="I134" s="241" t="s">
        <v>530</v>
      </c>
      <c r="J134" s="241">
        <v>50</v>
      </c>
      <c r="K134" s="282"/>
    </row>
    <row r="135" spans="2:11" ht="15" customHeight="1">
      <c r="B135" s="280"/>
      <c r="C135" s="241" t="s">
        <v>113</v>
      </c>
      <c r="D135" s="241"/>
      <c r="E135" s="241"/>
      <c r="F135" s="260" t="s">
        <v>534</v>
      </c>
      <c r="G135" s="241"/>
      <c r="H135" s="241" t="s">
        <v>580</v>
      </c>
      <c r="I135" s="241" t="s">
        <v>530</v>
      </c>
      <c r="J135" s="241">
        <v>255</v>
      </c>
      <c r="K135" s="282"/>
    </row>
    <row r="136" spans="2:11" ht="15" customHeight="1">
      <c r="B136" s="280"/>
      <c r="C136" s="241" t="s">
        <v>557</v>
      </c>
      <c r="D136" s="241"/>
      <c r="E136" s="241"/>
      <c r="F136" s="260" t="s">
        <v>528</v>
      </c>
      <c r="G136" s="241"/>
      <c r="H136" s="241" t="s">
        <v>581</v>
      </c>
      <c r="I136" s="241" t="s">
        <v>559</v>
      </c>
      <c r="J136" s="241"/>
      <c r="K136" s="282"/>
    </row>
    <row r="137" spans="2:11" ht="15" customHeight="1">
      <c r="B137" s="280"/>
      <c r="C137" s="241" t="s">
        <v>560</v>
      </c>
      <c r="D137" s="241"/>
      <c r="E137" s="241"/>
      <c r="F137" s="260" t="s">
        <v>528</v>
      </c>
      <c r="G137" s="241"/>
      <c r="H137" s="241" t="s">
        <v>582</v>
      </c>
      <c r="I137" s="241" t="s">
        <v>562</v>
      </c>
      <c r="J137" s="241"/>
      <c r="K137" s="282"/>
    </row>
    <row r="138" spans="2:11" ht="15" customHeight="1">
      <c r="B138" s="280"/>
      <c r="C138" s="241" t="s">
        <v>563</v>
      </c>
      <c r="D138" s="241"/>
      <c r="E138" s="241"/>
      <c r="F138" s="260" t="s">
        <v>528</v>
      </c>
      <c r="G138" s="241"/>
      <c r="H138" s="241" t="s">
        <v>563</v>
      </c>
      <c r="I138" s="241" t="s">
        <v>562</v>
      </c>
      <c r="J138" s="241"/>
      <c r="K138" s="282"/>
    </row>
    <row r="139" spans="2:11" ht="15" customHeight="1">
      <c r="B139" s="280"/>
      <c r="C139" s="241" t="s">
        <v>35</v>
      </c>
      <c r="D139" s="241"/>
      <c r="E139" s="241"/>
      <c r="F139" s="260" t="s">
        <v>528</v>
      </c>
      <c r="G139" s="241"/>
      <c r="H139" s="241" t="s">
        <v>583</v>
      </c>
      <c r="I139" s="241" t="s">
        <v>562</v>
      </c>
      <c r="J139" s="241"/>
      <c r="K139" s="282"/>
    </row>
    <row r="140" spans="2:11" ht="15" customHeight="1">
      <c r="B140" s="280"/>
      <c r="C140" s="241" t="s">
        <v>584</v>
      </c>
      <c r="D140" s="241"/>
      <c r="E140" s="241"/>
      <c r="F140" s="260" t="s">
        <v>528</v>
      </c>
      <c r="G140" s="241"/>
      <c r="H140" s="241" t="s">
        <v>585</v>
      </c>
      <c r="I140" s="241" t="s">
        <v>562</v>
      </c>
      <c r="J140" s="241"/>
      <c r="K140" s="282"/>
    </row>
    <row r="141" spans="2:11" ht="15" customHeight="1">
      <c r="B141" s="283"/>
      <c r="C141" s="284"/>
      <c r="D141" s="284"/>
      <c r="E141" s="284"/>
      <c r="F141" s="284"/>
      <c r="G141" s="284"/>
      <c r="H141" s="284"/>
      <c r="I141" s="284"/>
      <c r="J141" s="284"/>
      <c r="K141" s="285"/>
    </row>
    <row r="142" spans="2:11" ht="18.75" customHeight="1">
      <c r="B142" s="237"/>
      <c r="C142" s="237"/>
      <c r="D142" s="237"/>
      <c r="E142" s="237"/>
      <c r="F142" s="272"/>
      <c r="G142" s="237"/>
      <c r="H142" s="237"/>
      <c r="I142" s="237"/>
      <c r="J142" s="237"/>
      <c r="K142" s="237"/>
    </row>
    <row r="143" spans="2:11" ht="18.75" customHeight="1">
      <c r="B143" s="247"/>
      <c r="C143" s="247"/>
      <c r="D143" s="247"/>
      <c r="E143" s="247"/>
      <c r="F143" s="247"/>
      <c r="G143" s="247"/>
      <c r="H143" s="247"/>
      <c r="I143" s="247"/>
      <c r="J143" s="247"/>
      <c r="K143" s="247"/>
    </row>
    <row r="144" spans="2:11" ht="7.5" customHeight="1">
      <c r="B144" s="248"/>
      <c r="C144" s="249"/>
      <c r="D144" s="249"/>
      <c r="E144" s="249"/>
      <c r="F144" s="249"/>
      <c r="G144" s="249"/>
      <c r="H144" s="249"/>
      <c r="I144" s="249"/>
      <c r="J144" s="249"/>
      <c r="K144" s="250"/>
    </row>
    <row r="145" spans="2:11" ht="45" customHeight="1">
      <c r="B145" s="251"/>
      <c r="C145" s="357" t="s">
        <v>586</v>
      </c>
      <c r="D145" s="357"/>
      <c r="E145" s="357"/>
      <c r="F145" s="357"/>
      <c r="G145" s="357"/>
      <c r="H145" s="357"/>
      <c r="I145" s="357"/>
      <c r="J145" s="357"/>
      <c r="K145" s="252"/>
    </row>
    <row r="146" spans="2:11" ht="17.25" customHeight="1">
      <c r="B146" s="251"/>
      <c r="C146" s="253" t="s">
        <v>522</v>
      </c>
      <c r="D146" s="253"/>
      <c r="E146" s="253"/>
      <c r="F146" s="253" t="s">
        <v>523</v>
      </c>
      <c r="G146" s="254"/>
      <c r="H146" s="253" t="s">
        <v>108</v>
      </c>
      <c r="I146" s="253" t="s">
        <v>54</v>
      </c>
      <c r="J146" s="253" t="s">
        <v>524</v>
      </c>
      <c r="K146" s="252"/>
    </row>
    <row r="147" spans="2:11" ht="17.25" customHeight="1">
      <c r="B147" s="251"/>
      <c r="C147" s="255" t="s">
        <v>525</v>
      </c>
      <c r="D147" s="255"/>
      <c r="E147" s="255"/>
      <c r="F147" s="256" t="s">
        <v>526</v>
      </c>
      <c r="G147" s="257"/>
      <c r="H147" s="255"/>
      <c r="I147" s="255"/>
      <c r="J147" s="255" t="s">
        <v>527</v>
      </c>
      <c r="K147" s="252"/>
    </row>
    <row r="148" spans="2:11" ht="5.25" customHeight="1">
      <c r="B148" s="261"/>
      <c r="C148" s="258"/>
      <c r="D148" s="258"/>
      <c r="E148" s="258"/>
      <c r="F148" s="258"/>
      <c r="G148" s="259"/>
      <c r="H148" s="258"/>
      <c r="I148" s="258"/>
      <c r="J148" s="258"/>
      <c r="K148" s="282"/>
    </row>
    <row r="149" spans="2:11" ht="15" customHeight="1">
      <c r="B149" s="261"/>
      <c r="C149" s="286" t="s">
        <v>531</v>
      </c>
      <c r="D149" s="241"/>
      <c r="E149" s="241"/>
      <c r="F149" s="287" t="s">
        <v>528</v>
      </c>
      <c r="G149" s="241"/>
      <c r="H149" s="286" t="s">
        <v>567</v>
      </c>
      <c r="I149" s="286" t="s">
        <v>530</v>
      </c>
      <c r="J149" s="286">
        <v>120</v>
      </c>
      <c r="K149" s="282"/>
    </row>
    <row r="150" spans="2:11" ht="15" customHeight="1">
      <c r="B150" s="261"/>
      <c r="C150" s="286" t="s">
        <v>576</v>
      </c>
      <c r="D150" s="241"/>
      <c r="E150" s="241"/>
      <c r="F150" s="287" t="s">
        <v>528</v>
      </c>
      <c r="G150" s="241"/>
      <c r="H150" s="286" t="s">
        <v>587</v>
      </c>
      <c r="I150" s="286" t="s">
        <v>530</v>
      </c>
      <c r="J150" s="286" t="s">
        <v>578</v>
      </c>
      <c r="K150" s="282"/>
    </row>
    <row r="151" spans="2:11" ht="15" customHeight="1">
      <c r="B151" s="261"/>
      <c r="C151" s="286" t="s">
        <v>477</v>
      </c>
      <c r="D151" s="241"/>
      <c r="E151" s="241"/>
      <c r="F151" s="287" t="s">
        <v>528</v>
      </c>
      <c r="G151" s="241"/>
      <c r="H151" s="286" t="s">
        <v>588</v>
      </c>
      <c r="I151" s="286" t="s">
        <v>530</v>
      </c>
      <c r="J151" s="286" t="s">
        <v>578</v>
      </c>
      <c r="K151" s="282"/>
    </row>
    <row r="152" spans="2:11" ht="15" customHeight="1">
      <c r="B152" s="261"/>
      <c r="C152" s="286" t="s">
        <v>533</v>
      </c>
      <c r="D152" s="241"/>
      <c r="E152" s="241"/>
      <c r="F152" s="287" t="s">
        <v>534</v>
      </c>
      <c r="G152" s="241"/>
      <c r="H152" s="286" t="s">
        <v>567</v>
      </c>
      <c r="I152" s="286" t="s">
        <v>530</v>
      </c>
      <c r="J152" s="286">
        <v>50</v>
      </c>
      <c r="K152" s="282"/>
    </row>
    <row r="153" spans="2:11" ht="15" customHeight="1">
      <c r="B153" s="261"/>
      <c r="C153" s="286" t="s">
        <v>536</v>
      </c>
      <c r="D153" s="241"/>
      <c r="E153" s="241"/>
      <c r="F153" s="287" t="s">
        <v>528</v>
      </c>
      <c r="G153" s="241"/>
      <c r="H153" s="286" t="s">
        <v>567</v>
      </c>
      <c r="I153" s="286" t="s">
        <v>538</v>
      </c>
      <c r="J153" s="286"/>
      <c r="K153" s="282"/>
    </row>
    <row r="154" spans="2:11" ht="15" customHeight="1">
      <c r="B154" s="261"/>
      <c r="C154" s="286" t="s">
        <v>547</v>
      </c>
      <c r="D154" s="241"/>
      <c r="E154" s="241"/>
      <c r="F154" s="287" t="s">
        <v>534</v>
      </c>
      <c r="G154" s="241"/>
      <c r="H154" s="286" t="s">
        <v>567</v>
      </c>
      <c r="I154" s="286" t="s">
        <v>530</v>
      </c>
      <c r="J154" s="286">
        <v>50</v>
      </c>
      <c r="K154" s="282"/>
    </row>
    <row r="155" spans="2:11" ht="15" customHeight="1">
      <c r="B155" s="261"/>
      <c r="C155" s="286" t="s">
        <v>555</v>
      </c>
      <c r="D155" s="241"/>
      <c r="E155" s="241"/>
      <c r="F155" s="287" t="s">
        <v>534</v>
      </c>
      <c r="G155" s="241"/>
      <c r="H155" s="286" t="s">
        <v>567</v>
      </c>
      <c r="I155" s="286" t="s">
        <v>530</v>
      </c>
      <c r="J155" s="286">
        <v>50</v>
      </c>
      <c r="K155" s="282"/>
    </row>
    <row r="156" spans="2:11" ht="15" customHeight="1">
      <c r="B156" s="261"/>
      <c r="C156" s="286" t="s">
        <v>553</v>
      </c>
      <c r="D156" s="241"/>
      <c r="E156" s="241"/>
      <c r="F156" s="287" t="s">
        <v>534</v>
      </c>
      <c r="G156" s="241"/>
      <c r="H156" s="286" t="s">
        <v>567</v>
      </c>
      <c r="I156" s="286" t="s">
        <v>530</v>
      </c>
      <c r="J156" s="286">
        <v>50</v>
      </c>
      <c r="K156" s="282"/>
    </row>
    <row r="157" spans="2:11" ht="15" customHeight="1">
      <c r="B157" s="261"/>
      <c r="C157" s="286" t="s">
        <v>92</v>
      </c>
      <c r="D157" s="241"/>
      <c r="E157" s="241"/>
      <c r="F157" s="287" t="s">
        <v>528</v>
      </c>
      <c r="G157" s="241"/>
      <c r="H157" s="286" t="s">
        <v>589</v>
      </c>
      <c r="I157" s="286" t="s">
        <v>530</v>
      </c>
      <c r="J157" s="286" t="s">
        <v>590</v>
      </c>
      <c r="K157" s="282"/>
    </row>
    <row r="158" spans="2:11" ht="15" customHeight="1">
      <c r="B158" s="261"/>
      <c r="C158" s="286" t="s">
        <v>591</v>
      </c>
      <c r="D158" s="241"/>
      <c r="E158" s="241"/>
      <c r="F158" s="287" t="s">
        <v>528</v>
      </c>
      <c r="G158" s="241"/>
      <c r="H158" s="286" t="s">
        <v>592</v>
      </c>
      <c r="I158" s="286" t="s">
        <v>562</v>
      </c>
      <c r="J158" s="286"/>
      <c r="K158" s="282"/>
    </row>
    <row r="159" spans="2:11" ht="15" customHeight="1">
      <c r="B159" s="288"/>
      <c r="C159" s="270"/>
      <c r="D159" s="270"/>
      <c r="E159" s="270"/>
      <c r="F159" s="270"/>
      <c r="G159" s="270"/>
      <c r="H159" s="270"/>
      <c r="I159" s="270"/>
      <c r="J159" s="270"/>
      <c r="K159" s="289"/>
    </row>
    <row r="160" spans="2:11" ht="18.75" customHeight="1">
      <c r="B160" s="237"/>
      <c r="C160" s="241"/>
      <c r="D160" s="241"/>
      <c r="E160" s="241"/>
      <c r="F160" s="260"/>
      <c r="G160" s="241"/>
      <c r="H160" s="241"/>
      <c r="I160" s="241"/>
      <c r="J160" s="241"/>
      <c r="K160" s="237"/>
    </row>
    <row r="161" spans="2:11" ht="18.75" customHeight="1">
      <c r="B161" s="247"/>
      <c r="C161" s="247"/>
      <c r="D161" s="247"/>
      <c r="E161" s="247"/>
      <c r="F161" s="247"/>
      <c r="G161" s="247"/>
      <c r="H161" s="247"/>
      <c r="I161" s="247"/>
      <c r="J161" s="247"/>
      <c r="K161" s="247"/>
    </row>
    <row r="162" spans="2:11" ht="7.5" customHeight="1">
      <c r="B162" s="229"/>
      <c r="C162" s="230"/>
      <c r="D162" s="230"/>
      <c r="E162" s="230"/>
      <c r="F162" s="230"/>
      <c r="G162" s="230"/>
      <c r="H162" s="230"/>
      <c r="I162" s="230"/>
      <c r="J162" s="230"/>
      <c r="K162" s="231"/>
    </row>
    <row r="163" spans="2:11" ht="45" customHeight="1">
      <c r="B163" s="232"/>
      <c r="C163" s="356" t="s">
        <v>593</v>
      </c>
      <c r="D163" s="356"/>
      <c r="E163" s="356"/>
      <c r="F163" s="356"/>
      <c r="G163" s="356"/>
      <c r="H163" s="356"/>
      <c r="I163" s="356"/>
      <c r="J163" s="356"/>
      <c r="K163" s="233"/>
    </row>
    <row r="164" spans="2:11" ht="17.25" customHeight="1">
      <c r="B164" s="232"/>
      <c r="C164" s="253" t="s">
        <v>522</v>
      </c>
      <c r="D164" s="253"/>
      <c r="E164" s="253"/>
      <c r="F164" s="253" t="s">
        <v>523</v>
      </c>
      <c r="G164" s="290"/>
      <c r="H164" s="291" t="s">
        <v>108</v>
      </c>
      <c r="I164" s="291" t="s">
        <v>54</v>
      </c>
      <c r="J164" s="253" t="s">
        <v>524</v>
      </c>
      <c r="K164" s="233"/>
    </row>
    <row r="165" spans="2:11" ht="17.25" customHeight="1">
      <c r="B165" s="234"/>
      <c r="C165" s="255" t="s">
        <v>525</v>
      </c>
      <c r="D165" s="255"/>
      <c r="E165" s="255"/>
      <c r="F165" s="256" t="s">
        <v>526</v>
      </c>
      <c r="G165" s="292"/>
      <c r="H165" s="293"/>
      <c r="I165" s="293"/>
      <c r="J165" s="255" t="s">
        <v>527</v>
      </c>
      <c r="K165" s="235"/>
    </row>
    <row r="166" spans="2:11" ht="5.25" customHeight="1">
      <c r="B166" s="261"/>
      <c r="C166" s="258"/>
      <c r="D166" s="258"/>
      <c r="E166" s="258"/>
      <c r="F166" s="258"/>
      <c r="G166" s="259"/>
      <c r="H166" s="258"/>
      <c r="I166" s="258"/>
      <c r="J166" s="258"/>
      <c r="K166" s="282"/>
    </row>
    <row r="167" spans="2:11" ht="15" customHeight="1">
      <c r="B167" s="261"/>
      <c r="C167" s="241" t="s">
        <v>531</v>
      </c>
      <c r="D167" s="241"/>
      <c r="E167" s="241"/>
      <c r="F167" s="260" t="s">
        <v>528</v>
      </c>
      <c r="G167" s="241"/>
      <c r="H167" s="241" t="s">
        <v>567</v>
      </c>
      <c r="I167" s="241" t="s">
        <v>530</v>
      </c>
      <c r="J167" s="241">
        <v>120</v>
      </c>
      <c r="K167" s="282"/>
    </row>
    <row r="168" spans="2:11" ht="15" customHeight="1">
      <c r="B168" s="261"/>
      <c r="C168" s="241" t="s">
        <v>576</v>
      </c>
      <c r="D168" s="241"/>
      <c r="E168" s="241"/>
      <c r="F168" s="260" t="s">
        <v>528</v>
      </c>
      <c r="G168" s="241"/>
      <c r="H168" s="241" t="s">
        <v>577</v>
      </c>
      <c r="I168" s="241" t="s">
        <v>530</v>
      </c>
      <c r="J168" s="241" t="s">
        <v>578</v>
      </c>
      <c r="K168" s="282"/>
    </row>
    <row r="169" spans="2:11" ht="15" customHeight="1">
      <c r="B169" s="261"/>
      <c r="C169" s="241" t="s">
        <v>477</v>
      </c>
      <c r="D169" s="241"/>
      <c r="E169" s="241"/>
      <c r="F169" s="260" t="s">
        <v>528</v>
      </c>
      <c r="G169" s="241"/>
      <c r="H169" s="241" t="s">
        <v>594</v>
      </c>
      <c r="I169" s="241" t="s">
        <v>530</v>
      </c>
      <c r="J169" s="241" t="s">
        <v>578</v>
      </c>
      <c r="K169" s="282"/>
    </row>
    <row r="170" spans="2:11" ht="15" customHeight="1">
      <c r="B170" s="261"/>
      <c r="C170" s="241" t="s">
        <v>533</v>
      </c>
      <c r="D170" s="241"/>
      <c r="E170" s="241"/>
      <c r="F170" s="260" t="s">
        <v>534</v>
      </c>
      <c r="G170" s="241"/>
      <c r="H170" s="241" t="s">
        <v>594</v>
      </c>
      <c r="I170" s="241" t="s">
        <v>530</v>
      </c>
      <c r="J170" s="241">
        <v>50</v>
      </c>
      <c r="K170" s="282"/>
    </row>
    <row r="171" spans="2:11" ht="15" customHeight="1">
      <c r="B171" s="261"/>
      <c r="C171" s="241" t="s">
        <v>536</v>
      </c>
      <c r="D171" s="241"/>
      <c r="E171" s="241"/>
      <c r="F171" s="260" t="s">
        <v>528</v>
      </c>
      <c r="G171" s="241"/>
      <c r="H171" s="241" t="s">
        <v>594</v>
      </c>
      <c r="I171" s="241" t="s">
        <v>538</v>
      </c>
      <c r="J171" s="241"/>
      <c r="K171" s="282"/>
    </row>
    <row r="172" spans="2:11" ht="15" customHeight="1">
      <c r="B172" s="261"/>
      <c r="C172" s="241" t="s">
        <v>547</v>
      </c>
      <c r="D172" s="241"/>
      <c r="E172" s="241"/>
      <c r="F172" s="260" t="s">
        <v>534</v>
      </c>
      <c r="G172" s="241"/>
      <c r="H172" s="241" t="s">
        <v>594</v>
      </c>
      <c r="I172" s="241" t="s">
        <v>530</v>
      </c>
      <c r="J172" s="241">
        <v>50</v>
      </c>
      <c r="K172" s="282"/>
    </row>
    <row r="173" spans="2:11" ht="15" customHeight="1">
      <c r="B173" s="261"/>
      <c r="C173" s="241" t="s">
        <v>555</v>
      </c>
      <c r="D173" s="241"/>
      <c r="E173" s="241"/>
      <c r="F173" s="260" t="s">
        <v>534</v>
      </c>
      <c r="G173" s="241"/>
      <c r="H173" s="241" t="s">
        <v>594</v>
      </c>
      <c r="I173" s="241" t="s">
        <v>530</v>
      </c>
      <c r="J173" s="241">
        <v>50</v>
      </c>
      <c r="K173" s="282"/>
    </row>
    <row r="174" spans="2:11" ht="15" customHeight="1">
      <c r="B174" s="261"/>
      <c r="C174" s="241" t="s">
        <v>553</v>
      </c>
      <c r="D174" s="241"/>
      <c r="E174" s="241"/>
      <c r="F174" s="260" t="s">
        <v>534</v>
      </c>
      <c r="G174" s="241"/>
      <c r="H174" s="241" t="s">
        <v>594</v>
      </c>
      <c r="I174" s="241" t="s">
        <v>530</v>
      </c>
      <c r="J174" s="241">
        <v>50</v>
      </c>
      <c r="K174" s="282"/>
    </row>
    <row r="175" spans="2:11" ht="15" customHeight="1">
      <c r="B175" s="261"/>
      <c r="C175" s="241" t="s">
        <v>107</v>
      </c>
      <c r="D175" s="241"/>
      <c r="E175" s="241"/>
      <c r="F175" s="260" t="s">
        <v>528</v>
      </c>
      <c r="G175" s="241"/>
      <c r="H175" s="241" t="s">
        <v>595</v>
      </c>
      <c r="I175" s="241" t="s">
        <v>596</v>
      </c>
      <c r="J175" s="241"/>
      <c r="K175" s="282"/>
    </row>
    <row r="176" spans="2:11" ht="15" customHeight="1">
      <c r="B176" s="261"/>
      <c r="C176" s="241" t="s">
        <v>54</v>
      </c>
      <c r="D176" s="241"/>
      <c r="E176" s="241"/>
      <c r="F176" s="260" t="s">
        <v>528</v>
      </c>
      <c r="G176" s="241"/>
      <c r="H176" s="241" t="s">
        <v>597</v>
      </c>
      <c r="I176" s="241" t="s">
        <v>598</v>
      </c>
      <c r="J176" s="241">
        <v>1</v>
      </c>
      <c r="K176" s="282"/>
    </row>
    <row r="177" spans="2:11" ht="15" customHeight="1">
      <c r="B177" s="261"/>
      <c r="C177" s="241" t="s">
        <v>50</v>
      </c>
      <c r="D177" s="241"/>
      <c r="E177" s="241"/>
      <c r="F177" s="260" t="s">
        <v>528</v>
      </c>
      <c r="G177" s="241"/>
      <c r="H177" s="241" t="s">
        <v>599</v>
      </c>
      <c r="I177" s="241" t="s">
        <v>530</v>
      </c>
      <c r="J177" s="241">
        <v>20</v>
      </c>
      <c r="K177" s="282"/>
    </row>
    <row r="178" spans="2:11" ht="15" customHeight="1">
      <c r="B178" s="261"/>
      <c r="C178" s="241" t="s">
        <v>108</v>
      </c>
      <c r="D178" s="241"/>
      <c r="E178" s="241"/>
      <c r="F178" s="260" t="s">
        <v>528</v>
      </c>
      <c r="G178" s="241"/>
      <c r="H178" s="241" t="s">
        <v>600</v>
      </c>
      <c r="I178" s="241" t="s">
        <v>530</v>
      </c>
      <c r="J178" s="241">
        <v>255</v>
      </c>
      <c r="K178" s="282"/>
    </row>
    <row r="179" spans="2:11" ht="15" customHeight="1">
      <c r="B179" s="261"/>
      <c r="C179" s="241" t="s">
        <v>109</v>
      </c>
      <c r="D179" s="241"/>
      <c r="E179" s="241"/>
      <c r="F179" s="260" t="s">
        <v>528</v>
      </c>
      <c r="G179" s="241"/>
      <c r="H179" s="241" t="s">
        <v>493</v>
      </c>
      <c r="I179" s="241" t="s">
        <v>530</v>
      </c>
      <c r="J179" s="241">
        <v>10</v>
      </c>
      <c r="K179" s="282"/>
    </row>
    <row r="180" spans="2:11" ht="15" customHeight="1">
      <c r="B180" s="261"/>
      <c r="C180" s="241" t="s">
        <v>110</v>
      </c>
      <c r="D180" s="241"/>
      <c r="E180" s="241"/>
      <c r="F180" s="260" t="s">
        <v>528</v>
      </c>
      <c r="G180" s="241"/>
      <c r="H180" s="241" t="s">
        <v>601</v>
      </c>
      <c r="I180" s="241" t="s">
        <v>562</v>
      </c>
      <c r="J180" s="241"/>
      <c r="K180" s="282"/>
    </row>
    <row r="181" spans="2:11" ht="15" customHeight="1">
      <c r="B181" s="261"/>
      <c r="C181" s="241" t="s">
        <v>602</v>
      </c>
      <c r="D181" s="241"/>
      <c r="E181" s="241"/>
      <c r="F181" s="260" t="s">
        <v>528</v>
      </c>
      <c r="G181" s="241"/>
      <c r="H181" s="241" t="s">
        <v>603</v>
      </c>
      <c r="I181" s="241" t="s">
        <v>562</v>
      </c>
      <c r="J181" s="241"/>
      <c r="K181" s="282"/>
    </row>
    <row r="182" spans="2:11" ht="15" customHeight="1">
      <c r="B182" s="261"/>
      <c r="C182" s="241" t="s">
        <v>591</v>
      </c>
      <c r="D182" s="241"/>
      <c r="E182" s="241"/>
      <c r="F182" s="260" t="s">
        <v>528</v>
      </c>
      <c r="G182" s="241"/>
      <c r="H182" s="241" t="s">
        <v>604</v>
      </c>
      <c r="I182" s="241" t="s">
        <v>562</v>
      </c>
      <c r="J182" s="241"/>
      <c r="K182" s="282"/>
    </row>
    <row r="183" spans="2:11" ht="15" customHeight="1">
      <c r="B183" s="261"/>
      <c r="C183" s="241" t="s">
        <v>112</v>
      </c>
      <c r="D183" s="241"/>
      <c r="E183" s="241"/>
      <c r="F183" s="260" t="s">
        <v>534</v>
      </c>
      <c r="G183" s="241"/>
      <c r="H183" s="241" t="s">
        <v>605</v>
      </c>
      <c r="I183" s="241" t="s">
        <v>530</v>
      </c>
      <c r="J183" s="241">
        <v>50</v>
      </c>
      <c r="K183" s="282"/>
    </row>
    <row r="184" spans="2:11" ht="15" customHeight="1">
      <c r="B184" s="261"/>
      <c r="C184" s="241" t="s">
        <v>606</v>
      </c>
      <c r="D184" s="241"/>
      <c r="E184" s="241"/>
      <c r="F184" s="260" t="s">
        <v>534</v>
      </c>
      <c r="G184" s="241"/>
      <c r="H184" s="241" t="s">
        <v>607</v>
      </c>
      <c r="I184" s="241" t="s">
        <v>608</v>
      </c>
      <c r="J184" s="241"/>
      <c r="K184" s="282"/>
    </row>
    <row r="185" spans="2:11" ht="15" customHeight="1">
      <c r="B185" s="261"/>
      <c r="C185" s="241" t="s">
        <v>609</v>
      </c>
      <c r="D185" s="241"/>
      <c r="E185" s="241"/>
      <c r="F185" s="260" t="s">
        <v>534</v>
      </c>
      <c r="G185" s="241"/>
      <c r="H185" s="241" t="s">
        <v>610</v>
      </c>
      <c r="I185" s="241" t="s">
        <v>608</v>
      </c>
      <c r="J185" s="241"/>
      <c r="K185" s="282"/>
    </row>
    <row r="186" spans="2:11" ht="15" customHeight="1">
      <c r="B186" s="261"/>
      <c r="C186" s="241" t="s">
        <v>611</v>
      </c>
      <c r="D186" s="241"/>
      <c r="E186" s="241"/>
      <c r="F186" s="260" t="s">
        <v>534</v>
      </c>
      <c r="G186" s="241"/>
      <c r="H186" s="241" t="s">
        <v>612</v>
      </c>
      <c r="I186" s="241" t="s">
        <v>608</v>
      </c>
      <c r="J186" s="241"/>
      <c r="K186" s="282"/>
    </row>
    <row r="187" spans="2:11" ht="15" customHeight="1">
      <c r="B187" s="261"/>
      <c r="C187" s="294" t="s">
        <v>613</v>
      </c>
      <c r="D187" s="241"/>
      <c r="E187" s="241"/>
      <c r="F187" s="260" t="s">
        <v>534</v>
      </c>
      <c r="G187" s="241"/>
      <c r="H187" s="241" t="s">
        <v>614</v>
      </c>
      <c r="I187" s="241" t="s">
        <v>615</v>
      </c>
      <c r="J187" s="295" t="s">
        <v>616</v>
      </c>
      <c r="K187" s="282"/>
    </row>
    <row r="188" spans="2:11" ht="15" customHeight="1">
      <c r="B188" s="261"/>
      <c r="C188" s="246" t="s">
        <v>39</v>
      </c>
      <c r="D188" s="241"/>
      <c r="E188" s="241"/>
      <c r="F188" s="260" t="s">
        <v>528</v>
      </c>
      <c r="G188" s="241"/>
      <c r="H188" s="237" t="s">
        <v>617</v>
      </c>
      <c r="I188" s="241" t="s">
        <v>618</v>
      </c>
      <c r="J188" s="241"/>
      <c r="K188" s="282"/>
    </row>
    <row r="189" spans="2:11" ht="15" customHeight="1">
      <c r="B189" s="261"/>
      <c r="C189" s="246" t="s">
        <v>619</v>
      </c>
      <c r="D189" s="241"/>
      <c r="E189" s="241"/>
      <c r="F189" s="260" t="s">
        <v>528</v>
      </c>
      <c r="G189" s="241"/>
      <c r="H189" s="241" t="s">
        <v>620</v>
      </c>
      <c r="I189" s="241" t="s">
        <v>562</v>
      </c>
      <c r="J189" s="241"/>
      <c r="K189" s="282"/>
    </row>
    <row r="190" spans="2:11" ht="15" customHeight="1">
      <c r="B190" s="261"/>
      <c r="C190" s="246" t="s">
        <v>621</v>
      </c>
      <c r="D190" s="241"/>
      <c r="E190" s="241"/>
      <c r="F190" s="260" t="s">
        <v>528</v>
      </c>
      <c r="G190" s="241"/>
      <c r="H190" s="241" t="s">
        <v>622</v>
      </c>
      <c r="I190" s="241" t="s">
        <v>562</v>
      </c>
      <c r="J190" s="241"/>
      <c r="K190" s="282"/>
    </row>
    <row r="191" spans="2:11" ht="15" customHeight="1">
      <c r="B191" s="261"/>
      <c r="C191" s="246" t="s">
        <v>623</v>
      </c>
      <c r="D191" s="241"/>
      <c r="E191" s="241"/>
      <c r="F191" s="260" t="s">
        <v>534</v>
      </c>
      <c r="G191" s="241"/>
      <c r="H191" s="241" t="s">
        <v>624</v>
      </c>
      <c r="I191" s="241" t="s">
        <v>562</v>
      </c>
      <c r="J191" s="241"/>
      <c r="K191" s="282"/>
    </row>
    <row r="192" spans="2:11" ht="15" customHeight="1">
      <c r="B192" s="288"/>
      <c r="C192" s="296"/>
      <c r="D192" s="270"/>
      <c r="E192" s="270"/>
      <c r="F192" s="270"/>
      <c r="G192" s="270"/>
      <c r="H192" s="270"/>
      <c r="I192" s="270"/>
      <c r="J192" s="270"/>
      <c r="K192" s="289"/>
    </row>
    <row r="193" spans="2:11" ht="18.75" customHeight="1">
      <c r="B193" s="237"/>
      <c r="C193" s="241"/>
      <c r="D193" s="241"/>
      <c r="E193" s="241"/>
      <c r="F193" s="260"/>
      <c r="G193" s="241"/>
      <c r="H193" s="241"/>
      <c r="I193" s="241"/>
      <c r="J193" s="241"/>
      <c r="K193" s="237"/>
    </row>
    <row r="194" spans="2:11" ht="18.75" customHeight="1">
      <c r="B194" s="237"/>
      <c r="C194" s="241"/>
      <c r="D194" s="241"/>
      <c r="E194" s="241"/>
      <c r="F194" s="260"/>
      <c r="G194" s="241"/>
      <c r="H194" s="241"/>
      <c r="I194" s="241"/>
      <c r="J194" s="241"/>
      <c r="K194" s="237"/>
    </row>
    <row r="195" spans="2:11" ht="18.75" customHeight="1">
      <c r="B195" s="247"/>
      <c r="C195" s="247"/>
      <c r="D195" s="247"/>
      <c r="E195" s="247"/>
      <c r="F195" s="247"/>
      <c r="G195" s="247"/>
      <c r="H195" s="247"/>
      <c r="I195" s="247"/>
      <c r="J195" s="247"/>
      <c r="K195" s="247"/>
    </row>
    <row r="196" spans="2:11">
      <c r="B196" s="229"/>
      <c r="C196" s="230"/>
      <c r="D196" s="230"/>
      <c r="E196" s="230"/>
      <c r="F196" s="230"/>
      <c r="G196" s="230"/>
      <c r="H196" s="230"/>
      <c r="I196" s="230"/>
      <c r="J196" s="230"/>
      <c r="K196" s="231"/>
    </row>
    <row r="197" spans="2:11" ht="21">
      <c r="B197" s="232"/>
      <c r="C197" s="356" t="s">
        <v>625</v>
      </c>
      <c r="D197" s="356"/>
      <c r="E197" s="356"/>
      <c r="F197" s="356"/>
      <c r="G197" s="356"/>
      <c r="H197" s="356"/>
      <c r="I197" s="356"/>
      <c r="J197" s="356"/>
      <c r="K197" s="233"/>
    </row>
    <row r="198" spans="2:11" ht="25.5" customHeight="1">
      <c r="B198" s="232"/>
      <c r="C198" s="297" t="s">
        <v>626</v>
      </c>
      <c r="D198" s="297"/>
      <c r="E198" s="297"/>
      <c r="F198" s="297" t="s">
        <v>627</v>
      </c>
      <c r="G198" s="298"/>
      <c r="H198" s="355" t="s">
        <v>628</v>
      </c>
      <c r="I198" s="355"/>
      <c r="J198" s="355"/>
      <c r="K198" s="233"/>
    </row>
    <row r="199" spans="2:11" ht="5.25" customHeight="1">
      <c r="B199" s="261"/>
      <c r="C199" s="258"/>
      <c r="D199" s="258"/>
      <c r="E199" s="258"/>
      <c r="F199" s="258"/>
      <c r="G199" s="241"/>
      <c r="H199" s="258"/>
      <c r="I199" s="258"/>
      <c r="J199" s="258"/>
      <c r="K199" s="282"/>
    </row>
    <row r="200" spans="2:11" ht="15" customHeight="1">
      <c r="B200" s="261"/>
      <c r="C200" s="241" t="s">
        <v>618</v>
      </c>
      <c r="D200" s="241"/>
      <c r="E200" s="241"/>
      <c r="F200" s="260" t="s">
        <v>40</v>
      </c>
      <c r="G200" s="241"/>
      <c r="H200" s="353" t="s">
        <v>629</v>
      </c>
      <c r="I200" s="353"/>
      <c r="J200" s="353"/>
      <c r="K200" s="282"/>
    </row>
    <row r="201" spans="2:11" ht="15" customHeight="1">
      <c r="B201" s="261"/>
      <c r="C201" s="267"/>
      <c r="D201" s="241"/>
      <c r="E201" s="241"/>
      <c r="F201" s="260" t="s">
        <v>41</v>
      </c>
      <c r="G201" s="241"/>
      <c r="H201" s="353" t="s">
        <v>630</v>
      </c>
      <c r="I201" s="353"/>
      <c r="J201" s="353"/>
      <c r="K201" s="282"/>
    </row>
    <row r="202" spans="2:11" ht="15" customHeight="1">
      <c r="B202" s="261"/>
      <c r="C202" s="267"/>
      <c r="D202" s="241"/>
      <c r="E202" s="241"/>
      <c r="F202" s="260" t="s">
        <v>44</v>
      </c>
      <c r="G202" s="241"/>
      <c r="H202" s="353" t="s">
        <v>631</v>
      </c>
      <c r="I202" s="353"/>
      <c r="J202" s="353"/>
      <c r="K202" s="282"/>
    </row>
    <row r="203" spans="2:11" ht="15" customHeight="1">
      <c r="B203" s="261"/>
      <c r="C203" s="241"/>
      <c r="D203" s="241"/>
      <c r="E203" s="241"/>
      <c r="F203" s="260" t="s">
        <v>42</v>
      </c>
      <c r="G203" s="241"/>
      <c r="H203" s="353" t="s">
        <v>632</v>
      </c>
      <c r="I203" s="353"/>
      <c r="J203" s="353"/>
      <c r="K203" s="282"/>
    </row>
    <row r="204" spans="2:11" ht="15" customHeight="1">
      <c r="B204" s="261"/>
      <c r="C204" s="241"/>
      <c r="D204" s="241"/>
      <c r="E204" s="241"/>
      <c r="F204" s="260" t="s">
        <v>43</v>
      </c>
      <c r="G204" s="241"/>
      <c r="H204" s="353" t="s">
        <v>633</v>
      </c>
      <c r="I204" s="353"/>
      <c r="J204" s="353"/>
      <c r="K204" s="282"/>
    </row>
    <row r="205" spans="2:11" ht="15" customHeight="1">
      <c r="B205" s="261"/>
      <c r="C205" s="241"/>
      <c r="D205" s="241"/>
      <c r="E205" s="241"/>
      <c r="F205" s="260"/>
      <c r="G205" s="241"/>
      <c r="H205" s="241"/>
      <c r="I205" s="241"/>
      <c r="J205" s="241"/>
      <c r="K205" s="282"/>
    </row>
    <row r="206" spans="2:11" ht="15" customHeight="1">
      <c r="B206" s="261"/>
      <c r="C206" s="241" t="s">
        <v>574</v>
      </c>
      <c r="D206" s="241"/>
      <c r="E206" s="241"/>
      <c r="F206" s="260" t="s">
        <v>76</v>
      </c>
      <c r="G206" s="241"/>
      <c r="H206" s="353" t="s">
        <v>634</v>
      </c>
      <c r="I206" s="353"/>
      <c r="J206" s="353"/>
      <c r="K206" s="282"/>
    </row>
    <row r="207" spans="2:11" ht="15" customHeight="1">
      <c r="B207" s="261"/>
      <c r="C207" s="267"/>
      <c r="D207" s="241"/>
      <c r="E207" s="241"/>
      <c r="F207" s="260" t="s">
        <v>471</v>
      </c>
      <c r="G207" s="241"/>
      <c r="H207" s="353" t="s">
        <v>472</v>
      </c>
      <c r="I207" s="353"/>
      <c r="J207" s="353"/>
      <c r="K207" s="282"/>
    </row>
    <row r="208" spans="2:11" ht="15" customHeight="1">
      <c r="B208" s="261"/>
      <c r="C208" s="241"/>
      <c r="D208" s="241"/>
      <c r="E208" s="241"/>
      <c r="F208" s="260" t="s">
        <v>469</v>
      </c>
      <c r="G208" s="241"/>
      <c r="H208" s="353" t="s">
        <v>635</v>
      </c>
      <c r="I208" s="353"/>
      <c r="J208" s="353"/>
      <c r="K208" s="282"/>
    </row>
    <row r="209" spans="2:11" ht="15" customHeight="1">
      <c r="B209" s="299"/>
      <c r="C209" s="267"/>
      <c r="D209" s="267"/>
      <c r="E209" s="267"/>
      <c r="F209" s="260" t="s">
        <v>473</v>
      </c>
      <c r="G209" s="246"/>
      <c r="H209" s="354" t="s">
        <v>474</v>
      </c>
      <c r="I209" s="354"/>
      <c r="J209" s="354"/>
      <c r="K209" s="300"/>
    </row>
    <row r="210" spans="2:11" ht="15" customHeight="1">
      <c r="B210" s="299"/>
      <c r="C210" s="267"/>
      <c r="D210" s="267"/>
      <c r="E210" s="267"/>
      <c r="F210" s="260" t="s">
        <v>475</v>
      </c>
      <c r="G210" s="246"/>
      <c r="H210" s="354" t="s">
        <v>636</v>
      </c>
      <c r="I210" s="354"/>
      <c r="J210" s="354"/>
      <c r="K210" s="300"/>
    </row>
    <row r="211" spans="2:11" ht="15" customHeight="1">
      <c r="B211" s="299"/>
      <c r="C211" s="267"/>
      <c r="D211" s="267"/>
      <c r="E211" s="267"/>
      <c r="F211" s="301"/>
      <c r="G211" s="246"/>
      <c r="H211" s="302"/>
      <c r="I211" s="302"/>
      <c r="J211" s="302"/>
      <c r="K211" s="300"/>
    </row>
    <row r="212" spans="2:11" ht="15" customHeight="1">
      <c r="B212" s="299"/>
      <c r="C212" s="241" t="s">
        <v>598</v>
      </c>
      <c r="D212" s="267"/>
      <c r="E212" s="267"/>
      <c r="F212" s="260">
        <v>1</v>
      </c>
      <c r="G212" s="246"/>
      <c r="H212" s="354" t="s">
        <v>637</v>
      </c>
      <c r="I212" s="354"/>
      <c r="J212" s="354"/>
      <c r="K212" s="300"/>
    </row>
    <row r="213" spans="2:11" ht="15" customHeight="1">
      <c r="B213" s="299"/>
      <c r="C213" s="267"/>
      <c r="D213" s="267"/>
      <c r="E213" s="267"/>
      <c r="F213" s="260">
        <v>2</v>
      </c>
      <c r="G213" s="246"/>
      <c r="H213" s="354" t="s">
        <v>638</v>
      </c>
      <c r="I213" s="354"/>
      <c r="J213" s="354"/>
      <c r="K213" s="300"/>
    </row>
    <row r="214" spans="2:11" ht="15" customHeight="1">
      <c r="B214" s="299"/>
      <c r="C214" s="267"/>
      <c r="D214" s="267"/>
      <c r="E214" s="267"/>
      <c r="F214" s="260">
        <v>3</v>
      </c>
      <c r="G214" s="246"/>
      <c r="H214" s="354" t="s">
        <v>639</v>
      </c>
      <c r="I214" s="354"/>
      <c r="J214" s="354"/>
      <c r="K214" s="300"/>
    </row>
    <row r="215" spans="2:11" ht="15" customHeight="1">
      <c r="B215" s="299"/>
      <c r="C215" s="267"/>
      <c r="D215" s="267"/>
      <c r="E215" s="267"/>
      <c r="F215" s="260">
        <v>4</v>
      </c>
      <c r="G215" s="246"/>
      <c r="H215" s="354" t="s">
        <v>640</v>
      </c>
      <c r="I215" s="354"/>
      <c r="J215" s="354"/>
      <c r="K215" s="300"/>
    </row>
    <row r="216" spans="2:11" ht="12.75" customHeight="1">
      <c r="B216" s="303"/>
      <c r="C216" s="304"/>
      <c r="D216" s="304"/>
      <c r="E216" s="304"/>
      <c r="F216" s="304"/>
      <c r="G216" s="304"/>
      <c r="H216" s="304"/>
      <c r="I216" s="304"/>
      <c r="J216" s="304"/>
      <c r="K216" s="305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03 - přípojka plynu</vt:lpstr>
      <vt:lpstr>04 - VRN</vt:lpstr>
      <vt:lpstr>Pokyny pro vyplnění</vt:lpstr>
      <vt:lpstr>'03 - přípojka plynu'!Názvy_tisku</vt:lpstr>
      <vt:lpstr>'04 - VRN'!Názvy_tisku</vt:lpstr>
      <vt:lpstr>'Rekapitulace stavby'!Názvy_tisku</vt:lpstr>
      <vt:lpstr>'03 - přípojka plynu'!Oblast_tisku</vt:lpstr>
      <vt:lpstr>'04 -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DT178731\Nesnera</dc:creator>
  <cp:lastModifiedBy>Pešek Jaromír</cp:lastModifiedBy>
  <dcterms:created xsi:type="dcterms:W3CDTF">2018-03-07T13:18:48Z</dcterms:created>
  <dcterms:modified xsi:type="dcterms:W3CDTF">2018-03-08T08:17:48Z</dcterms:modified>
</cp:coreProperties>
</file>